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 tabRatio="886"/>
  </bookViews>
  <sheets>
    <sheet name="目录" sheetId="59" r:id="rId1"/>
    <sheet name="1.高新区一般收入" sheetId="15" r:id="rId2"/>
    <sheet name="2.高新区一般支出" sheetId="16" r:id="rId3"/>
    <sheet name="3.高新区一般平衡" sheetId="17" r:id="rId4"/>
    <sheet name="4.高新区经济分类" sheetId="14" r:id="rId5"/>
    <sheet name="5.高新区基本支出" sheetId="49" r:id="rId6"/>
    <sheet name="6.高新区基金收入" sheetId="20" r:id="rId7"/>
    <sheet name="7.高新区基金支出" sheetId="19" r:id="rId8"/>
    <sheet name="8.高新区基金平衡" sheetId="18" r:id="rId9"/>
    <sheet name="9.高新区国资收入" sheetId="57" r:id="rId10"/>
    <sheet name="10.高新区国资支出" sheetId="58" r:id="rId11"/>
    <sheet name="11.高新区国资平衡" sheetId="25" r:id="rId12"/>
  </sheets>
  <definedNames>
    <definedName name="_xlnm._FilterDatabase" localSheetId="2" hidden="1">'2.高新区一般支出'!$A$3:$F$28</definedName>
    <definedName name="_xlnm._FilterDatabase" localSheetId="4" hidden="1">'4.高新区经济分类'!#REF!</definedName>
    <definedName name="_xlnm._FilterDatabase" localSheetId="5" hidden="1">'5.高新区基本支出'!$A$3:$F$47</definedName>
    <definedName name="_xlnm._FilterDatabase" localSheetId="7" hidden="1">'7.高新区基金支出'!$A$3:$F$23</definedName>
    <definedName name="_xlnm.Print_Area" localSheetId="1">'1.高新区一般收入'!$A$1:$F$30</definedName>
    <definedName name="_xlnm.Print_Area" localSheetId="2">'2.高新区一般支出'!$A$1:$F$28</definedName>
    <definedName name="_xlnm.Print_Area" localSheetId="4">'4.高新区经济分类'!$A$1:$F$72</definedName>
    <definedName name="_xlnm.Print_Area" localSheetId="5">'5.高新区基本支出'!$A$1:$F$47</definedName>
    <definedName name="_xlnm.Print_Area" localSheetId="7">'7.高新区基金支出'!$A$1:$F$23</definedName>
    <definedName name="_xlnm.Print_Titles" localSheetId="2">'2.高新区一般支出'!$3:$3</definedName>
    <definedName name="_xlnm.Print_Titles" localSheetId="3">'3.高新区一般平衡'!$3:$3</definedName>
    <definedName name="_xlnm.Print_Titles" localSheetId="4">'4.高新区经济分类'!$3:$3</definedName>
    <definedName name="_xlnm.Print_Titles" localSheetId="5">'5.高新区基本支出'!$3:$3</definedName>
    <definedName name="_xlnm.Print_Titles" localSheetId="7">'7.高新区基金支出'!$3:$3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<sst xmlns="http://schemas.openxmlformats.org/spreadsheetml/2006/main" count="392" uniqueCount="256">
  <si>
    <r>
      <rPr>
        <b/>
        <sz val="22"/>
        <color theme="1"/>
        <rFont val="方正黑体_GBK"/>
        <charset val="134"/>
      </rPr>
      <t>目</t>
    </r>
    <r>
      <rPr>
        <b/>
        <sz val="22"/>
        <color theme="1"/>
        <rFont val="Times New Roman"/>
        <charset val="134"/>
      </rPr>
      <t xml:space="preserve">  </t>
    </r>
    <r>
      <rPr>
        <b/>
        <sz val="22"/>
        <color theme="1"/>
        <rFont val="方正黑体_GBK"/>
        <charset val="134"/>
      </rPr>
      <t>录</t>
    </r>
  </si>
  <si>
    <r>
      <rPr>
        <sz val="14"/>
        <color theme="1"/>
        <rFont val="方正仿宋_GBK"/>
        <charset val="134"/>
      </rPr>
      <t>一、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年国家钒钛高新区地方一般公共预算收入预算表</t>
    </r>
    <r>
      <rPr>
        <sz val="14"/>
        <color theme="1"/>
        <rFont val="Times New Roman"/>
        <charset val="134"/>
      </rPr>
      <t>..........................................................................................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</si>
  <si>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</si>
  <si>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二、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年国家钒钛高新区一般公共预算支出预算表</t>
    </r>
    <r>
      <rPr>
        <sz val="14"/>
        <color theme="1"/>
        <rFont val="Times New Roman"/>
        <charset val="134"/>
      </rPr>
      <t>..........................................................................................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</si>
  <si>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</si>
  <si>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三、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年国家钒钛高新区一般公共预算收支平衡表</t>
    </r>
    <r>
      <rPr>
        <sz val="14"/>
        <color theme="1"/>
        <rFont val="Times New Roman"/>
        <charset val="134"/>
      </rPr>
      <t>............................................................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</si>
  <si>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</si>
  <si>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四、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年国家钒钛高新区一般公共预算经济分类科目支出预算表</t>
    </r>
    <r>
      <rPr>
        <sz val="14"/>
        <color theme="1"/>
        <rFont val="Times New Roman"/>
        <charset val="134"/>
      </rPr>
      <t>............................................................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</si>
  <si>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4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</si>
  <si>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五、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年国家钒钛高新区一般公共预算经济分类科目（基本）支出预算表</t>
    </r>
    <r>
      <rPr>
        <sz val="14"/>
        <color theme="1"/>
        <rFont val="Times New Roman"/>
        <charset val="134"/>
      </rPr>
      <t>..............................................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</si>
  <si>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7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</si>
  <si>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六、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年国家钒钛高新区政府性基金预算收入预算表</t>
    </r>
    <r>
      <rPr>
        <sz val="14"/>
        <color theme="1"/>
        <rFont val="Times New Roman"/>
        <charset val="134"/>
      </rPr>
      <t>............................................................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</si>
  <si>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9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</si>
  <si>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七、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年国家钒钛高新区政府性基金预算支出预算表</t>
    </r>
    <r>
      <rPr>
        <sz val="14"/>
        <color theme="1"/>
        <rFont val="Times New Roman"/>
        <charset val="134"/>
      </rPr>
      <t>............................................................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</si>
  <si>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</si>
  <si>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八、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年国家钒钛高新区政府性基金预算收支平衡表</t>
    </r>
    <r>
      <rPr>
        <sz val="14"/>
        <color theme="1"/>
        <rFont val="Times New Roman"/>
        <charset val="134"/>
      </rPr>
      <t>..........................................................................................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</si>
  <si>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11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</si>
  <si>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九、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年国家钒钛高新区国有资本经营预算收入预算表</t>
    </r>
    <r>
      <rPr>
        <sz val="14"/>
        <color theme="1"/>
        <rFont val="Times New Roman"/>
        <charset val="134"/>
      </rPr>
      <t>............................................................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</si>
  <si>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12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</si>
  <si>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十、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年国家钒钛高新区国有资本经营预算支出预算表</t>
    </r>
    <r>
      <rPr>
        <sz val="14"/>
        <color theme="1"/>
        <rFont val="Times New Roman"/>
        <charset val="134"/>
      </rPr>
      <t>............................................................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</si>
  <si>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13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</si>
  <si>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十一、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年国家钒钛高新区国有资本经营预算收支平衡表</t>
    </r>
    <r>
      <rPr>
        <sz val="14"/>
        <color theme="1"/>
        <rFont val="Times New Roman"/>
        <charset val="134"/>
      </rPr>
      <t>............................................................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</si>
  <si>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14</t>
    </r>
    <r>
      <rPr>
        <sz val="14"/>
        <color theme="1"/>
        <rFont val="方正仿宋_GBK"/>
        <charset val="134"/>
      </rPr>
      <t>）</t>
    </r>
  </si>
  <si>
    <t>2026年国家钒钛高新区地方一般公共预算收入预算表</t>
  </si>
  <si>
    <r>
      <rPr>
        <sz val="11"/>
        <color indexed="8"/>
        <rFont val="方正仿宋_GBK"/>
        <charset val="134"/>
      </rPr>
      <t>单位：万元，</t>
    </r>
    <r>
      <rPr>
        <sz val="11"/>
        <color indexed="8"/>
        <rFont val="Times New Roman"/>
        <charset val="134"/>
      </rPr>
      <t>%</t>
    </r>
  </si>
  <si>
    <t>科  目</t>
  </si>
  <si>
    <t>上年年初
预算数</t>
  </si>
  <si>
    <t>上年执行数</t>
  </si>
  <si>
    <t>当年预算数</t>
  </si>
  <si>
    <t>为上年年初预算</t>
  </si>
  <si>
    <t>为上年执行</t>
  </si>
  <si>
    <t>一、税收收入</t>
  </si>
  <si>
    <t xml:space="preserve">  增值税</t>
  </si>
  <si>
    <t xml:space="preserve">  消费税</t>
  </si>
  <si>
    <t xml:space="preserve">  企业所得税</t>
  </si>
  <si>
    <t xml:space="preserve">  个人所得税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</si>
  <si>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</si>
  <si>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</si>
  <si>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</si>
  <si>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</si>
  <si>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</si>
  <si>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</si>
  <si>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</si>
  <si>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</si>
  <si>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</si>
  <si>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烟叶税</t>
  </si>
  <si>
    <t xml:space="preserve">  环境保护税</t>
  </si>
  <si>
    <t xml:space="preserve">  其他税收收入</t>
  </si>
  <si>
    <t>二、非税收入</t>
  </si>
  <si>
    <t xml:space="preserve">  专项收入</t>
  </si>
  <si>
    <t xml:space="preserve">  行政事业性收费收入</t>
  </si>
  <si>
    <t xml:space="preserve">  罚没收入</t>
  </si>
  <si>
    <t xml:space="preserve">  国有资本经营收入</t>
  </si>
  <si>
    <t xml:space="preserve">  国有资源（资产）有偿使用收入</t>
  </si>
  <si>
    <t xml:space="preserve">  捐赠收入</t>
  </si>
  <si>
    <t xml:space="preserve">  政府住房基金收入</t>
  </si>
  <si>
    <t xml:space="preserve">  其他收入</t>
  </si>
  <si>
    <t>收 入 合 计</t>
  </si>
  <si>
    <t>2026年国家钒钛高新区一般公共预算支出预算表</t>
  </si>
  <si>
    <t>上年调整
预算数</t>
  </si>
  <si>
    <t>为上年调整预算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</si>
  <si>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</si>
  <si>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</si>
  <si>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</si>
  <si>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</si>
  <si>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</si>
  <si>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</si>
  <si>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</si>
  <si>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</si>
  <si>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</si>
  <si>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</si>
  <si>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</si>
  <si>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</si>
  <si>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</si>
  <si>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</si>
  <si>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</si>
  <si>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</si>
  <si>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十七、自然资源海洋气象等支出</t>
  </si>
  <si>
    <t>十八、住房保障支出</t>
  </si>
  <si>
    <t>十九、粮油物资储备支出</t>
  </si>
  <si>
    <t>二十、灾害防治及应急管理支出</t>
  </si>
  <si>
    <t>二十一、预备费</t>
  </si>
  <si>
    <t>二十二、其他支出</t>
  </si>
  <si>
    <t>二十三、债务付息支出</t>
  </si>
  <si>
    <t>二十四、债务发行费用支出</t>
  </si>
  <si>
    <t>支 出 合 计</t>
  </si>
  <si>
    <t>2026年国家钒钛高新区一般公共预算收支平衡表</t>
  </si>
  <si>
    <t>单位：万元</t>
  </si>
  <si>
    <t>科目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</si>
  <si>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</si>
  <si>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</si>
  <si>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</si>
  <si>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</si>
  <si>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</si>
  <si>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</si>
  <si>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一般性转移支付收入</t>
  </si>
  <si>
    <t xml:space="preserve">  一般性转移支付支出</t>
  </si>
  <si>
    <t xml:space="preserve">  专项转移支付收入</t>
  </si>
  <si>
    <t xml:space="preserve">  专项转移支付支出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</si>
  <si>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</si>
  <si>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</si>
  <si>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</si>
  <si>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</si>
  <si>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</si>
  <si>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</si>
  <si>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上年结余</t>
  </si>
  <si>
    <t xml:space="preserve">调入资金   </t>
  </si>
  <si>
    <t>调出资金</t>
  </si>
  <si>
    <t xml:space="preserve">  从政府性基金预算调入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</si>
  <si>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</si>
  <si>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</si>
  <si>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</si>
  <si>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</si>
  <si>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地方政府一般债券收入</t>
  </si>
  <si>
    <t xml:space="preserve">  地方政府一般债券还本支出</t>
  </si>
  <si>
    <t xml:space="preserve">  地方政府向外国政府借款收入</t>
  </si>
  <si>
    <t xml:space="preserve">  地方政府向外国政府借款还本支出</t>
  </si>
  <si>
    <t xml:space="preserve">  地方政府向国际组织借款收入</t>
  </si>
  <si>
    <t xml:space="preserve">  地方政府向国际组织借款还本支出</t>
  </si>
  <si>
    <t xml:space="preserve">  地方政府其他一般债务收入</t>
  </si>
  <si>
    <t xml:space="preserve">  地方政府其他一般债务还本支出</t>
  </si>
  <si>
    <t>债务转贷收入</t>
  </si>
  <si>
    <t>债务转贷支出</t>
  </si>
  <si>
    <t>动用预算稳定调节基金</t>
  </si>
  <si>
    <t>安排预算稳定调节基金</t>
  </si>
  <si>
    <t>接受其他地区援助收入</t>
  </si>
  <si>
    <t>援助其他地区支出</t>
  </si>
  <si>
    <t>年终结余</t>
  </si>
  <si>
    <t>收  入  总  计</t>
  </si>
  <si>
    <t>支  出  总  计</t>
  </si>
  <si>
    <t>2026年国家钒钛高新区一般公共预算
经济分类科目支出预算表</t>
  </si>
  <si>
    <r>
      <rPr>
        <sz val="11"/>
        <rFont val="方正仿宋_GBK"/>
        <charset val="134"/>
      </rPr>
      <t>单位：万元，</t>
    </r>
    <r>
      <rPr>
        <sz val="11"/>
        <rFont val="Times New Roman"/>
        <charset val="134"/>
      </rPr>
      <t>%</t>
    </r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</si>
  <si>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</si>
  <si>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</si>
  <si>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</si>
  <si>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</si>
  <si>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</si>
  <si>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</si>
  <si>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</si>
  <si>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</si>
  <si>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</si>
  <si>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</si>
  <si>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</si>
  <si>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</si>
  <si>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因公出国（境）费用</t>
  </si>
  <si>
    <t xml:space="preserve">  公务用车运行维护费</t>
  </si>
  <si>
    <t xml:space="preserve">  维修（护）费</t>
  </si>
  <si>
    <t xml:space="preserve">  其他商品和服务支出</t>
  </si>
  <si>
    <t>机关资本性支出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</si>
  <si>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</si>
  <si>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</si>
  <si>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</si>
  <si>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</si>
  <si>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</si>
  <si>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</si>
  <si>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</si>
  <si>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机关资本性支出（基本建设）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</si>
  <si>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</si>
  <si>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</si>
  <si>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</si>
  <si>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</si>
  <si>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</si>
  <si>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</si>
  <si>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资本性支出（基本建设）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</si>
  <si>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</si>
  <si>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</si>
  <si>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</si>
  <si>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</si>
  <si>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</si>
  <si>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</si>
  <si>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 xml:space="preserve">  资本金注入（基本建设）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</si>
  <si>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</si>
  <si>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</si>
  <si>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</si>
  <si>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</si>
  <si>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</si>
  <si>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</si>
  <si>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</si>
  <si>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</si>
  <si>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</si>
  <si>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</si>
  <si>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</si>
  <si>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</si>
  <si>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</si>
  <si>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</si>
  <si>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</si>
  <si>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</si>
  <si>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</si>
  <si>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</si>
  <si>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</si>
  <si>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</si>
  <si>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</si>
  <si>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</si>
  <si>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</si>
  <si>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>2026年国家钒钛高新区一般公共预算经济分类科目
（基本）支出预算表</t>
  </si>
  <si>
    <t>2026年国家钒钛高新区政府性基金预算收入预算表</t>
  </si>
  <si>
    <t>国有土地收益基金收入</t>
  </si>
  <si>
    <t>农业土地开发资金收入</t>
  </si>
  <si>
    <t>国有土地使用权出让收入</t>
  </si>
  <si>
    <t>城市基础设施配套费收入</t>
  </si>
  <si>
    <t>污水处理费收入</t>
  </si>
  <si>
    <t>专项债务对应项目专项收入</t>
  </si>
  <si>
    <t>2026年国家钒钛高新区政府性基金预算支出预算表</t>
  </si>
  <si>
    <t>一、教育支出</t>
  </si>
  <si>
    <t>二、科学技术支出</t>
  </si>
  <si>
    <t>三、文化旅游体育与传媒支出</t>
  </si>
  <si>
    <t>四、社会保障和就业支出</t>
  </si>
  <si>
    <t>五、卫生健康支出</t>
  </si>
  <si>
    <t>六、节能环保支出</t>
  </si>
  <si>
    <t>七、城乡社区支出</t>
  </si>
  <si>
    <t>八、农林水支出</t>
  </si>
  <si>
    <t>九、交通运输支出</t>
  </si>
  <si>
    <t>十、资源勘探工业信息等支出</t>
  </si>
  <si>
    <t>十一、金融支出</t>
  </si>
  <si>
    <t>十二、自然资源海洋气象等支出</t>
  </si>
  <si>
    <t>十三、住房保障支出</t>
  </si>
  <si>
    <t>十四、粮油物资储备支出</t>
  </si>
  <si>
    <t>十五、灾害防治及应急管理支出</t>
  </si>
  <si>
    <t>十六、其他支出</t>
  </si>
  <si>
    <t>十七、债务付息支出</t>
  </si>
  <si>
    <t>十八、债务发行费用支出</t>
  </si>
  <si>
    <t>十九、抗疫特别国债安排的支出</t>
  </si>
  <si>
    <t>2026年国家钒钛高新区政府性基金预算收支平衡表</t>
  </si>
  <si>
    <t>政府性基金预算收入</t>
  </si>
  <si>
    <t>政府性基金预算支出</t>
  </si>
  <si>
    <t>调入资金</t>
  </si>
  <si>
    <t>上年结转</t>
  </si>
  <si>
    <t>年终结转</t>
  </si>
  <si>
    <t>2026年国家钒钛高新区国有资本经营预算收入预算表</t>
  </si>
  <si>
    <t>利润收入</t>
  </si>
  <si>
    <t>其中：投资服务企业利润收入</t>
  </si>
  <si>
    <t>股利、股息收入</t>
  </si>
  <si>
    <t>产权转让收入</t>
  </si>
  <si>
    <t>清算收入</t>
  </si>
  <si>
    <t>其他国有资本经营预算收入</t>
  </si>
  <si>
    <t>注：此表无数据。</t>
  </si>
  <si>
    <t>2026年国家钒钛高新区国有资本经营预算支出预算表</t>
  </si>
  <si>
    <t>社会保障和就业支出</t>
  </si>
  <si>
    <t>国有资本经营预算支出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</si>
  <si>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</si>
  <si>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</si>
  <si>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</si>
  <si>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</si>
  <si>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</si>
  <si>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</si>
  <si>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</si>
  <si>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</si>
  <si>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</si>
  <si>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金融企业改革性支出</t>
  </si>
  <si>
    <t xml:space="preserve">    其他解决历史遗留问题及改革成本支出</t>
  </si>
  <si>
    <t xml:space="preserve">  国有企业资本金注入</t>
  </si>
  <si>
    <t xml:space="preserve">  国有企业政策性补贴</t>
  </si>
  <si>
    <t xml:space="preserve">  其他国有资本经营预算支出</t>
  </si>
  <si>
    <t>2026年国家钒钛高新区国有资本经营预算收支平衡表</t>
  </si>
  <si>
    <r>
      <rPr>
        <b/>
        <sz val="11"/>
        <color indexed="8"/>
        <rFont val="方正书宋_GBK"/>
        <charset val="134"/>
      </rPr>
      <t>科</t>
    </r>
    <r>
      <rPr>
        <b/>
        <sz val="11"/>
        <color indexed="8"/>
        <rFont val="Times New Roman"/>
        <charset val="134"/>
      </rPr>
      <t xml:space="preserve">  </t>
    </r>
    <r>
      <rPr>
        <b/>
        <sz val="11"/>
        <color indexed="8"/>
        <rFont val="方正书宋_GBK"/>
        <charset val="134"/>
      </rPr>
      <t>目</t>
    </r>
  </si>
  <si>
    <t>国有资本经营预算收入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</si>
</sst>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#,##0_ "/>
    <numFmt numFmtId="178" formatCode="_ * #,##0.0_ ;_ * \-#,##0.0_ ;_ * &quot;-&quot;??_ ;_ @_ "/>
    <numFmt numFmtId="179" formatCode="#,##0.0_ "/>
    <numFmt numFmtId="180" formatCode="#,##0.0_);[Red]\(#,##0.0\)"/>
    <numFmt numFmtId="181" formatCode="0.0_ "/>
    <numFmt numFmtId="182" formatCode="#,##0_);[Red]\(#,##0\)"/>
    <numFmt numFmtId="183" formatCode="0.0_);[Red]\(0.0\)"/>
    <numFmt numFmtId="184" formatCode="_ * #,##0.0_ ;_ * \-#,##0.0_ ;_ * &quot;-&quot;??.0_ ;_ @_ "/>
    <numFmt numFmtId="185" formatCode="0.0%"/>
  </numFmts>
  <fonts count="48">
    <font>
      <sz val="11"/>
      <color theme="1"/>
      <name val="宋体"/>
      <charset val="134"/>
      <scheme val="minor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8"/>
      <color indexed="8"/>
      <name val="方正小标宋_GBK"/>
      <charset val="134"/>
    </font>
    <font>
      <sz val="11"/>
      <color indexed="8"/>
      <name val="方正仿宋_GBK"/>
      <charset val="134"/>
    </font>
    <font>
      <b/>
      <sz val="11"/>
      <color indexed="8"/>
      <name val="宋体"/>
      <charset val="134"/>
    </font>
    <font>
      <sz val="11"/>
      <name val="方正仿宋_GBK"/>
      <charset val="134"/>
    </font>
    <font>
      <b/>
      <sz val="11"/>
      <color indexed="8"/>
      <name val="方正仿宋_GBK"/>
      <charset val="134"/>
    </font>
    <font>
      <b/>
      <sz val="11"/>
      <name val="方正仿宋_GBK"/>
      <charset val="134"/>
    </font>
    <font>
      <b/>
      <sz val="11"/>
      <color theme="1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8"/>
      <name val="方正小标宋_GBK"/>
      <charset val="134"/>
    </font>
    <font>
      <b/>
      <sz val="11"/>
      <name val="宋体"/>
      <charset val="134"/>
    </font>
    <font>
      <sz val="18"/>
      <name val="Times New Roman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11"/>
      <color indexed="10"/>
      <name val="Times New Roman"/>
      <charset val="134"/>
    </font>
    <font>
      <sz val="11"/>
      <color theme="1"/>
      <name val="Times New Roman"/>
      <charset val="134"/>
    </font>
    <font>
      <b/>
      <sz val="22"/>
      <color theme="1"/>
      <name val="Times New Roman"/>
      <charset val="134"/>
    </font>
    <font>
      <sz val="14"/>
      <color theme="1"/>
      <name val="Times New Roman"/>
      <charset val="134"/>
    </font>
    <font>
      <sz val="16"/>
      <color theme="1"/>
      <name val="Times New Roma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1"/>
      <color indexed="8"/>
      <name val="方正书宋_GBK"/>
      <charset val="134"/>
    </font>
    <font>
      <sz val="14"/>
      <color theme="1"/>
      <name val="方正仿宋_GBK"/>
      <charset val="134"/>
    </font>
    <font>
      <b/>
      <sz val="22"/>
      <color theme="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8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42" fillId="0" borderId="0">
      <alignment vertical="center"/>
    </xf>
    <xf numFmtId="0" fontId="2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42" fillId="0" borderId="0"/>
    <xf numFmtId="0" fontId="42" fillId="0" borderId="0"/>
    <xf numFmtId="43" fontId="22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</cellStyleXfs>
  <cellXfs count="12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1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76" fontId="4" fillId="0" borderId="1" xfId="1" applyNumberFormat="1" applyFont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177" fontId="2" fillId="0" borderId="2" xfId="1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vertical="center"/>
    </xf>
    <xf numFmtId="0" fontId="7" fillId="0" borderId="2" xfId="0" applyFont="1" applyFill="1" applyBorder="1" applyAlignment="1">
      <alignment horizontal="center" vertical="center"/>
    </xf>
    <xf numFmtId="177" fontId="1" fillId="0" borderId="2" xfId="1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8" fontId="0" fillId="0" borderId="0" xfId="1" applyNumberFormat="1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78" fontId="3" fillId="0" borderId="0" xfId="1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77" fontId="5" fillId="0" borderId="2" xfId="1" applyNumberFormat="1" applyFont="1" applyBorder="1" applyAlignment="1">
      <alignment horizontal="center" vertical="center" wrapText="1"/>
    </xf>
    <xf numFmtId="179" fontId="5" fillId="0" borderId="2" xfId="1" applyNumberFormat="1" applyFont="1" applyBorder="1" applyAlignment="1">
      <alignment horizontal="center" vertical="center" wrapText="1"/>
    </xf>
    <xf numFmtId="177" fontId="10" fillId="0" borderId="2" xfId="1" applyNumberFormat="1" applyFont="1" applyFill="1" applyBorder="1" applyAlignment="1" applyProtection="1">
      <alignment horizontal="center" vertical="center"/>
    </xf>
    <xf numFmtId="179" fontId="1" fillId="0" borderId="2" xfId="1" applyNumberFormat="1" applyFont="1" applyFill="1" applyBorder="1" applyAlignment="1">
      <alignment horizontal="center" vertical="center"/>
    </xf>
    <xf numFmtId="179" fontId="10" fillId="0" borderId="2" xfId="1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vertical="center" wrapText="1"/>
    </xf>
    <xf numFmtId="177" fontId="11" fillId="0" borderId="2" xfId="1" applyNumberFormat="1" applyFont="1" applyFill="1" applyBorder="1" applyAlignment="1" applyProtection="1">
      <alignment horizontal="center" vertical="center"/>
    </xf>
    <xf numFmtId="179" fontId="11" fillId="0" borderId="2" xfId="1" applyNumberFormat="1" applyFont="1" applyFill="1" applyBorder="1" applyAlignment="1" applyProtection="1">
      <alignment horizontal="center" vertical="center"/>
    </xf>
    <xf numFmtId="179" fontId="2" fillId="0" borderId="2" xfId="1" applyNumberFormat="1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177" fontId="2" fillId="0" borderId="2" xfId="1" applyNumberFormat="1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/>
    <xf numFmtId="0" fontId="12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177" fontId="2" fillId="0" borderId="0" xfId="0" applyNumberFormat="1" applyFont="1"/>
    <xf numFmtId="176" fontId="2" fillId="0" borderId="0" xfId="0" applyNumberFormat="1" applyFont="1"/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176" fontId="2" fillId="0" borderId="0" xfId="1" applyNumberFormat="1" applyFont="1" applyFill="1" applyAlignment="1">
      <alignment vertical="center" wrapText="1"/>
    </xf>
    <xf numFmtId="181" fontId="2" fillId="0" borderId="0" xfId="0" applyNumberFormat="1" applyFont="1" applyFill="1" applyAlignment="1">
      <alignment vertical="center" wrapText="1"/>
    </xf>
    <xf numFmtId="181" fontId="3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 wrapText="1"/>
    </xf>
    <xf numFmtId="176" fontId="0" fillId="0" borderId="0" xfId="1" applyNumberFormat="1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182" fontId="11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82" fontId="10" fillId="0" borderId="2" xfId="0" applyNumberFormat="1" applyFont="1" applyFill="1" applyBorder="1" applyAlignment="1" applyProtection="1">
      <alignment horizontal="center" vertical="center" wrapText="1"/>
    </xf>
    <xf numFmtId="180" fontId="10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80" fontId="11" fillId="0" borderId="2" xfId="1" applyNumberFormat="1" applyFont="1" applyFill="1" applyBorder="1" applyAlignment="1" applyProtection="1">
      <alignment horizontal="center" vertical="center"/>
    </xf>
    <xf numFmtId="177" fontId="0" fillId="0" borderId="0" xfId="0" applyNumberFormat="1" applyFill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NumberFormat="1" applyFont="1" applyFill="1" applyAlignment="1" applyProtection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vertical="center" wrapText="1"/>
    </xf>
    <xf numFmtId="180" fontId="10" fillId="0" borderId="2" xfId="1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vertical="center" wrapText="1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77" fontId="11" fillId="0" borderId="0" xfId="0" applyNumberFormat="1" applyFont="1" applyAlignment="1">
      <alignment vertical="center"/>
    </xf>
    <xf numFmtId="176" fontId="1" fillId="0" borderId="0" xfId="0" applyNumberFormat="1" applyFont="1" applyAlignment="1">
      <alignment wrapText="1"/>
    </xf>
    <xf numFmtId="176" fontId="2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1" applyFont="1" applyFill="1" applyAlignment="1">
      <alignment wrapText="1"/>
    </xf>
    <xf numFmtId="0" fontId="2" fillId="0" borderId="0" xfId="0" applyFont="1" applyAlignment="1">
      <alignment wrapText="1"/>
    </xf>
    <xf numFmtId="43" fontId="12" fillId="0" borderId="0" xfId="1" applyFont="1" applyFill="1" applyAlignment="1" applyProtection="1">
      <alignment horizontal="center" vertical="center" wrapText="1"/>
    </xf>
    <xf numFmtId="43" fontId="6" fillId="0" borderId="0" xfId="1" applyFont="1" applyFill="1" applyAlignment="1" applyProtection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77" fontId="2" fillId="0" borderId="0" xfId="0" applyNumberFormat="1" applyFont="1" applyAlignment="1">
      <alignment wrapText="1"/>
    </xf>
    <xf numFmtId="177" fontId="1" fillId="0" borderId="0" xfId="0" applyNumberFormat="1" applyFont="1" applyAlignment="1">
      <alignment wrapText="1"/>
    </xf>
    <xf numFmtId="0" fontId="15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183" fontId="2" fillId="0" borderId="0" xfId="0" applyNumberFormat="1" applyFont="1" applyFill="1" applyAlignment="1">
      <alignment vertical="center" wrapText="1"/>
    </xf>
    <xf numFmtId="184" fontId="3" fillId="0" borderId="0" xfId="0" applyNumberFormat="1" applyFont="1" applyFill="1" applyAlignment="1">
      <alignment horizontal="center" vertical="center" wrapText="1"/>
    </xf>
    <xf numFmtId="183" fontId="2" fillId="0" borderId="1" xfId="0" applyNumberFormat="1" applyFont="1" applyBorder="1" applyAlignment="1">
      <alignment horizontal="center" vertical="center" wrapText="1"/>
    </xf>
    <xf numFmtId="183" fontId="11" fillId="0" borderId="2" xfId="1" applyNumberFormat="1" applyFont="1" applyFill="1" applyBorder="1" applyAlignment="1" applyProtection="1">
      <alignment horizontal="center" vertical="center"/>
    </xf>
    <xf numFmtId="183" fontId="10" fillId="0" borderId="2" xfId="1" applyNumberFormat="1" applyFont="1" applyFill="1" applyBorder="1" applyAlignment="1" applyProtection="1">
      <alignment horizontal="center" vertical="center"/>
    </xf>
    <xf numFmtId="182" fontId="2" fillId="0" borderId="0" xfId="0" applyNumberFormat="1" applyFont="1" applyFill="1" applyAlignment="1">
      <alignment vertical="center" wrapText="1"/>
    </xf>
    <xf numFmtId="182" fontId="16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182" fontId="10" fillId="0" borderId="2" xfId="1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182" fontId="11" fillId="0" borderId="2" xfId="1" applyNumberFormat="1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 wrapText="1"/>
    </xf>
    <xf numFmtId="182" fontId="2" fillId="0" borderId="0" xfId="0" applyNumberFormat="1" applyFont="1" applyAlignment="1">
      <alignment vertical="center" wrapText="1"/>
    </xf>
    <xf numFmtId="185" fontId="0" fillId="0" borderId="0" xfId="3" applyNumberFormat="1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justify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 38" xfId="52"/>
    <cellStyle name="常规 39" xfId="53"/>
    <cellStyle name="常规 4" xfId="54"/>
    <cellStyle name="常规 4 5" xfId="55"/>
    <cellStyle name="常规 5" xfId="56"/>
    <cellStyle name="千位分隔 2" xfId="57"/>
    <cellStyle name="千位分隔 2 2" xfId="58"/>
    <cellStyle name="千位分隔 3" xfId="5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abSelected="1" workbookViewId="0">
      <selection activeCell="A1" sqref="A1:B1"/>
    </sheetView>
  </sheetViews>
  <sheetFormatPr defaultColWidth="9" defaultRowHeight="13.85" outlineLevelCol="1"/>
  <cols>
    <col min="1" max="1" width="89.8849557522124" style="116" customWidth="1"/>
    <col min="2" max="2" width="9.33628318584071" style="117" customWidth="1"/>
    <col min="3" max="16384" width="8.88495575221239" style="116"/>
  </cols>
  <sheetData>
    <row r="1" ht="28.15" spans="1:2">
      <c r="A1" s="118" t="s">
        <v>0</v>
      </c>
      <c r="B1" s="118"/>
    </row>
    <row r="2" ht="17.6" spans="1:2">
      <c r="A2" s="119"/>
    </row>
    <row r="3" ht="37.95" customHeight="1" spans="1:2">
      <c r="A3" s="119" t="s">
        <v>1</v>
      </c>
      <c r="B3" s="120" t="s">
        <v>2</v>
      </c>
    </row>
    <row r="4" ht="37.95" customHeight="1" spans="1:2">
      <c r="A4" s="119" t="s">
        <v>3</v>
      </c>
      <c r="B4" s="120" t="s">
        <v>4</v>
      </c>
    </row>
    <row r="5" ht="37.95" customHeight="1" spans="1:2">
      <c r="A5" s="119" t="s">
        <v>5</v>
      </c>
      <c r="B5" s="120" t="s">
        <v>6</v>
      </c>
    </row>
    <row r="6" ht="37.95" customHeight="1" spans="1:2">
      <c r="A6" s="119" t="s">
        <v>7</v>
      </c>
      <c r="B6" s="120" t="s">
        <v>8</v>
      </c>
    </row>
    <row r="7" ht="37.95" customHeight="1" spans="1:2">
      <c r="A7" s="119" t="s">
        <v>9</v>
      </c>
      <c r="B7" s="120" t="s">
        <v>10</v>
      </c>
    </row>
    <row r="8" ht="37.95" customHeight="1" spans="1:2">
      <c r="A8" s="119" t="s">
        <v>11</v>
      </c>
      <c r="B8" s="120" t="s">
        <v>12</v>
      </c>
    </row>
    <row r="9" ht="37.95" customHeight="1" spans="1:2">
      <c r="A9" s="119" t="s">
        <v>13</v>
      </c>
      <c r="B9" s="120" t="s">
        <v>14</v>
      </c>
    </row>
    <row r="10" ht="37.95" customHeight="1" spans="1:2">
      <c r="A10" s="119" t="s">
        <v>15</v>
      </c>
      <c r="B10" s="120" t="s">
        <v>16</v>
      </c>
    </row>
    <row r="11" ht="37.95" customHeight="1" spans="1:2">
      <c r="A11" s="119" t="s">
        <v>17</v>
      </c>
      <c r="B11" s="120" t="s">
        <v>18</v>
      </c>
    </row>
    <row r="12" ht="37.95" customHeight="1" spans="1:2">
      <c r="A12" s="119" t="s">
        <v>19</v>
      </c>
      <c r="B12" s="120" t="s">
        <v>20</v>
      </c>
    </row>
    <row r="13" ht="37.95" customHeight="1" spans="1:2">
      <c r="A13" s="119" t="s">
        <v>21</v>
      </c>
      <c r="B13" s="120" t="s">
        <v>22</v>
      </c>
    </row>
    <row r="14" ht="20.25" spans="1:2">
      <c r="A14" s="121"/>
    </row>
  </sheetData>
  <mergeCells count="1">
    <mergeCell ref="A1:B1"/>
  </mergeCells>
  <printOptions horizontalCentered="1"/>
  <pageMargins left="0.31496062992126" right="0.31496062992126" top="0.748031496062992" bottom="0.748031496062992" header="0.31496062992126" footer="0.3149606299212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B4" sqref="B4"/>
    </sheetView>
  </sheetViews>
  <sheetFormatPr defaultColWidth="9" defaultRowHeight="24.9" customHeight="1" outlineLevelCol="5"/>
  <cols>
    <col min="1" max="1" width="31.6637168141593" style="18" customWidth="1"/>
    <col min="2" max="6" width="11.3362831858407" style="38" customWidth="1"/>
    <col min="7" max="16384" width="9" style="38"/>
  </cols>
  <sheetData>
    <row r="1" ht="30" customHeight="1" spans="1:6">
      <c r="A1" s="21" t="s">
        <v>228</v>
      </c>
      <c r="B1" s="21"/>
      <c r="C1" s="21"/>
      <c r="D1" s="21"/>
      <c r="E1" s="21"/>
      <c r="F1" s="21"/>
    </row>
    <row r="2" ht="20.1" customHeight="1" spans="1:6">
      <c r="A2" s="39"/>
      <c r="E2" s="23" t="s">
        <v>24</v>
      </c>
      <c r="F2" s="23"/>
    </row>
    <row r="3" ht="31.95" customHeight="1" spans="1:6">
      <c r="A3" s="24" t="s">
        <v>25</v>
      </c>
      <c r="B3" s="25" t="s">
        <v>59</v>
      </c>
      <c r="C3" s="25" t="s">
        <v>27</v>
      </c>
      <c r="D3" s="25" t="s">
        <v>28</v>
      </c>
      <c r="E3" s="25" t="s">
        <v>60</v>
      </c>
      <c r="F3" s="25" t="s">
        <v>30</v>
      </c>
    </row>
    <row r="4" s="37" customFormat="1" ht="24" customHeight="1" spans="1:6">
      <c r="A4" s="26" t="s">
        <v>229</v>
      </c>
      <c r="B4" s="12"/>
      <c r="C4" s="12"/>
      <c r="D4" s="12"/>
      <c r="E4" s="30"/>
      <c r="F4" s="30"/>
    </row>
    <row r="5" ht="24" customHeight="1" spans="1:6">
      <c r="A5" s="32" t="s">
        <v>230</v>
      </c>
      <c r="B5" s="40"/>
      <c r="C5" s="40"/>
      <c r="D5" s="40"/>
      <c r="E5" s="41"/>
      <c r="F5" s="41"/>
    </row>
    <row r="6" s="37" customFormat="1" ht="24" customHeight="1" spans="1:6">
      <c r="A6" s="26" t="s">
        <v>231</v>
      </c>
      <c r="B6" s="40"/>
      <c r="C6" s="40"/>
      <c r="D6" s="40"/>
      <c r="E6" s="35"/>
      <c r="F6" s="35"/>
    </row>
    <row r="7" s="37" customFormat="1" ht="24" customHeight="1" spans="1:6">
      <c r="A7" s="26" t="s">
        <v>232</v>
      </c>
      <c r="B7" s="40"/>
      <c r="C7" s="40"/>
      <c r="D7" s="40"/>
      <c r="E7" s="35"/>
      <c r="F7" s="35"/>
    </row>
    <row r="8" s="37" customFormat="1" ht="24" customHeight="1" spans="1:6">
      <c r="A8" s="26" t="s">
        <v>233</v>
      </c>
      <c r="B8" s="40"/>
      <c r="C8" s="40"/>
      <c r="D8" s="40"/>
      <c r="E8" s="35"/>
      <c r="F8" s="35"/>
    </row>
    <row r="9" s="37" customFormat="1" ht="24" customHeight="1" spans="1:6">
      <c r="A9" s="26" t="s">
        <v>234</v>
      </c>
      <c r="B9" s="40"/>
      <c r="C9" s="40"/>
      <c r="D9" s="40"/>
      <c r="E9" s="35"/>
      <c r="F9" s="35"/>
    </row>
    <row r="10" s="37" customFormat="1" ht="24" customHeight="1" spans="1:6">
      <c r="A10" s="42" t="s">
        <v>57</v>
      </c>
      <c r="B10" s="12"/>
      <c r="C10" s="12"/>
      <c r="D10" s="12"/>
      <c r="E10" s="30"/>
      <c r="F10" s="30"/>
    </row>
    <row r="11" customHeight="1" spans="1:6">
      <c r="A11" s="14" t="s">
        <v>235</v>
      </c>
      <c r="B11" s="14"/>
      <c r="C11" s="14"/>
      <c r="D11" s="14"/>
      <c r="E11" s="14"/>
      <c r="F11" s="14"/>
    </row>
  </sheetData>
  <mergeCells count="3">
    <mergeCell ref="A1:F1"/>
    <mergeCell ref="E2:F2"/>
    <mergeCell ref="A11:F11"/>
  </mergeCells>
  <printOptions horizontalCentered="1"/>
  <pageMargins left="0.511811023622047" right="0.511811023622047" top="0.590551181102362" bottom="0.551181102362205" header="0.31496062992126" footer="0.31496062992126"/>
  <pageSetup paperSize="9" firstPageNumber="12" orientation="portrait" useFirstPageNumber="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35.1" customHeight="1"/>
  <cols>
    <col min="1" max="1" width="32.7787610619469" style="18" customWidth="1"/>
    <col min="2" max="2" width="11.3362831858407" style="19" customWidth="1"/>
    <col min="3" max="4" width="11.3362831858407" style="18" customWidth="1"/>
    <col min="5" max="6" width="11.3362831858407" style="20" customWidth="1"/>
    <col min="7" max="16384" width="9" style="18"/>
  </cols>
  <sheetData>
    <row r="1" ht="30" customHeight="1" spans="1:6">
      <c r="A1" s="21" t="s">
        <v>236</v>
      </c>
      <c r="B1" s="21"/>
      <c r="C1" s="21"/>
      <c r="D1" s="21"/>
      <c r="E1" s="22"/>
      <c r="F1" s="22"/>
    </row>
    <row r="2" ht="20.1" customHeight="1" spans="1:6">
      <c r="B2" s="18"/>
      <c r="E2" s="23" t="s">
        <v>24</v>
      </c>
      <c r="F2" s="23"/>
    </row>
    <row r="3" s="15" customFormat="1" ht="31.95" customHeight="1" spans="1:6">
      <c r="A3" s="24" t="s">
        <v>25</v>
      </c>
      <c r="B3" s="25" t="s">
        <v>59</v>
      </c>
      <c r="C3" s="25" t="s">
        <v>27</v>
      </c>
      <c r="D3" s="25" t="s">
        <v>28</v>
      </c>
      <c r="E3" s="25" t="s">
        <v>60</v>
      </c>
      <c r="F3" s="25" t="s">
        <v>30</v>
      </c>
    </row>
    <row r="4" s="16" customFormat="1" ht="30" customHeight="1" spans="1:6">
      <c r="A4" s="26" t="s">
        <v>237</v>
      </c>
      <c r="B4" s="27"/>
      <c r="C4" s="27"/>
      <c r="D4" s="27"/>
      <c r="E4" s="28"/>
      <c r="F4" s="28"/>
    </row>
    <row r="5" s="16" customFormat="1" ht="30" customHeight="1" spans="1:6">
      <c r="A5" s="26" t="s">
        <v>238</v>
      </c>
      <c r="B5" s="29"/>
      <c r="C5" s="29"/>
      <c r="D5" s="29"/>
      <c r="E5" s="30"/>
      <c r="F5" s="31"/>
    </row>
    <row r="6" s="16" customFormat="1" ht="30" customHeight="1" spans="1:6">
      <c r="A6" s="26" t="s">
        <v>239</v>
      </c>
      <c r="B6" s="29"/>
      <c r="C6" s="29"/>
      <c r="D6" s="29"/>
      <c r="E6" s="30"/>
      <c r="F6" s="31"/>
    </row>
    <row r="7" ht="30" customHeight="1" spans="1:6">
      <c r="A7" s="32" t="s">
        <v>240</v>
      </c>
      <c r="B7" s="33"/>
      <c r="C7" s="33"/>
      <c r="D7" s="33"/>
      <c r="E7" s="34"/>
      <c r="F7" s="34"/>
    </row>
    <row r="8" ht="30" customHeight="1" spans="1:6">
      <c r="A8" s="32" t="s">
        <v>241</v>
      </c>
      <c r="B8" s="9"/>
      <c r="C8" s="9"/>
      <c r="D8" s="9"/>
      <c r="E8" s="34"/>
      <c r="F8" s="34"/>
    </row>
    <row r="9" s="16" customFormat="1" ht="30" customHeight="1" spans="1:6">
      <c r="A9" s="32" t="s">
        <v>242</v>
      </c>
      <c r="B9" s="9"/>
      <c r="C9" s="9"/>
      <c r="D9" s="9"/>
      <c r="E9" s="34"/>
      <c r="F9" s="34"/>
    </row>
    <row r="10" s="16" customFormat="1" ht="30" customHeight="1" spans="1:6">
      <c r="A10" s="32" t="s">
        <v>243</v>
      </c>
      <c r="B10" s="9"/>
      <c r="C10" s="9"/>
      <c r="D10" s="9"/>
      <c r="E10" s="34"/>
      <c r="F10" s="34"/>
    </row>
    <row r="11" ht="30" customHeight="1" spans="1:6">
      <c r="A11" s="32" t="s">
        <v>244</v>
      </c>
      <c r="B11" s="9"/>
      <c r="C11" s="9"/>
      <c r="D11" s="9"/>
      <c r="E11" s="34"/>
      <c r="F11" s="34"/>
    </row>
    <row r="12" s="16" customFormat="1" ht="30" customHeight="1" spans="1:6">
      <c r="A12" s="32" t="s">
        <v>245</v>
      </c>
      <c r="B12" s="9"/>
      <c r="C12" s="9"/>
      <c r="D12" s="9"/>
      <c r="E12" s="34"/>
      <c r="F12" s="34"/>
    </row>
    <row r="13" s="16" customFormat="1" ht="30" customHeight="1" spans="1:6">
      <c r="A13" s="32" t="s">
        <v>246</v>
      </c>
      <c r="B13" s="9"/>
      <c r="C13" s="9"/>
      <c r="D13" s="9"/>
      <c r="E13" s="35"/>
      <c r="F13" s="34"/>
    </row>
    <row r="14" s="15" customFormat="1" ht="30" customHeight="1" spans="1:6">
      <c r="A14" s="32" t="s">
        <v>247</v>
      </c>
      <c r="B14" s="9"/>
      <c r="C14" s="9"/>
      <c r="D14" s="9"/>
      <c r="E14" s="34"/>
      <c r="F14" s="34"/>
    </row>
    <row r="15" ht="30" customHeight="1" spans="1:6">
      <c r="A15" s="32" t="s">
        <v>248</v>
      </c>
      <c r="B15" s="9"/>
      <c r="C15" s="9"/>
      <c r="D15" s="9"/>
      <c r="E15" s="34"/>
      <c r="F15" s="34"/>
    </row>
    <row r="16" ht="30" customHeight="1" spans="1:6">
      <c r="A16" s="32" t="s">
        <v>249</v>
      </c>
      <c r="B16" s="9"/>
      <c r="C16" s="9"/>
      <c r="D16" s="9"/>
      <c r="E16" s="34"/>
      <c r="F16" s="34"/>
    </row>
    <row r="17" ht="30" customHeight="1" spans="1:256">
      <c r="A17" s="26" t="s">
        <v>250</v>
      </c>
      <c r="B17" s="9"/>
      <c r="C17" s="9"/>
      <c r="D17" s="9"/>
      <c r="E17" s="34"/>
      <c r="F17" s="34"/>
    </row>
    <row r="18" ht="30" customHeight="1" spans="1:256">
      <c r="A18" s="26" t="s">
        <v>251</v>
      </c>
      <c r="B18" s="9"/>
      <c r="C18" s="9"/>
      <c r="D18" s="9"/>
      <c r="E18" s="34"/>
      <c r="F18" s="34"/>
    </row>
    <row r="19" ht="30" customHeight="1" spans="1:256">
      <c r="A19" s="26" t="s">
        <v>252</v>
      </c>
      <c r="B19" s="33"/>
      <c r="C19" s="33"/>
      <c r="D19" s="33"/>
      <c r="E19" s="34"/>
      <c r="F19" s="34"/>
    </row>
    <row r="20" s="17" customFormat="1" ht="30" customHeight="1" spans="1:256">
      <c r="A20" s="36" t="s">
        <v>85</v>
      </c>
      <c r="B20" s="29"/>
      <c r="C20" s="29"/>
      <c r="D20" s="29"/>
      <c r="E20" s="30"/>
      <c r="F20" s="30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</row>
    <row r="21" customHeight="1" spans="1:256">
      <c r="A21" s="14" t="s">
        <v>235</v>
      </c>
      <c r="B21" s="14"/>
      <c r="C21" s="14"/>
      <c r="D21" s="14"/>
      <c r="E21" s="14"/>
      <c r="F21" s="14"/>
    </row>
  </sheetData>
  <mergeCells count="3">
    <mergeCell ref="A1:F1"/>
    <mergeCell ref="E2:F2"/>
    <mergeCell ref="A21:F21"/>
  </mergeCells>
  <printOptions horizontalCentered="1"/>
  <pageMargins left="0.511811023622047" right="0.511811023622047" top="0.590551181102362" bottom="0.551181102362205" header="0.31496062992126" footer="0.31496062992126"/>
  <pageSetup paperSize="9" firstPageNumber="13" orientation="portrait" useFirstPageNumber="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4" sqref="B4"/>
    </sheetView>
  </sheetViews>
  <sheetFormatPr defaultColWidth="9" defaultRowHeight="13.85" outlineLevelCol="3"/>
  <cols>
    <col min="1" max="1" width="32.6637168141593" style="3" customWidth="1"/>
    <col min="2" max="2" width="11.3362831858407" style="4" customWidth="1"/>
    <col min="3" max="3" width="32.6637168141593" style="3" customWidth="1"/>
    <col min="4" max="4" width="11.3362831858407" style="4" customWidth="1"/>
    <col min="5" max="16384" width="9" style="3"/>
  </cols>
  <sheetData>
    <row r="1" ht="30" customHeight="1" spans="1:4">
      <c r="A1" s="5" t="s">
        <v>253</v>
      </c>
      <c r="B1" s="5"/>
      <c r="C1" s="5"/>
      <c r="D1" s="5"/>
    </row>
    <row r="2" ht="20.1" customHeight="1" spans="1:4">
      <c r="C2" s="6" t="s">
        <v>87</v>
      </c>
      <c r="D2" s="6"/>
    </row>
    <row r="3" s="1" customFormat="1" ht="24.9" customHeight="1" spans="1:4">
      <c r="A3" s="7" t="s">
        <v>254</v>
      </c>
      <c r="B3" s="7" t="s">
        <v>28</v>
      </c>
      <c r="C3" s="7" t="s">
        <v>254</v>
      </c>
      <c r="D3" s="7" t="s">
        <v>28</v>
      </c>
    </row>
    <row r="4" s="2" customFormat="1" ht="24.9" customHeight="1" spans="1:4">
      <c r="A4" s="8" t="s">
        <v>255</v>
      </c>
      <c r="B4" s="9"/>
      <c r="C4" s="10" t="s">
        <v>238</v>
      </c>
      <c r="D4" s="9"/>
    </row>
    <row r="5" s="2" customFormat="1" ht="24.9" customHeight="1" spans="1:4">
      <c r="A5" s="8" t="s">
        <v>91</v>
      </c>
      <c r="B5" s="9"/>
      <c r="C5" s="10" t="s">
        <v>92</v>
      </c>
      <c r="D5" s="9"/>
    </row>
    <row r="6" s="2" customFormat="1" ht="24.9" customHeight="1" spans="1:4">
      <c r="A6" s="8" t="s">
        <v>99</v>
      </c>
      <c r="B6" s="9"/>
      <c r="C6" s="10" t="s">
        <v>100</v>
      </c>
      <c r="D6" s="9"/>
    </row>
    <row r="7" s="2" customFormat="1" ht="24.9" customHeight="1" spans="1:4">
      <c r="A7" s="8"/>
      <c r="B7" s="9"/>
      <c r="C7" s="10" t="s">
        <v>107</v>
      </c>
      <c r="D7" s="9"/>
    </row>
    <row r="8" s="2" customFormat="1" ht="24.9" customHeight="1" spans="1:4">
      <c r="A8" s="8" t="s">
        <v>226</v>
      </c>
      <c r="B8" s="9"/>
      <c r="C8" s="10" t="s">
        <v>127</v>
      </c>
      <c r="D8" s="9"/>
    </row>
    <row r="9" s="1" customFormat="1" ht="24.9" customHeight="1" spans="1:4">
      <c r="A9" s="11" t="s">
        <v>128</v>
      </c>
      <c r="B9" s="12"/>
      <c r="C9" s="13" t="s">
        <v>129</v>
      </c>
      <c r="D9" s="12"/>
    </row>
    <row r="10" ht="22.95" customHeight="1" spans="1:4">
      <c r="A10" s="14" t="s">
        <v>235</v>
      </c>
      <c r="B10" s="14"/>
      <c r="C10" s="14"/>
      <c r="D10" s="14"/>
    </row>
  </sheetData>
  <mergeCells count="3">
    <mergeCell ref="A1:D1"/>
    <mergeCell ref="C2:D2"/>
    <mergeCell ref="A10:D10"/>
  </mergeCells>
  <printOptions horizontalCentered="1"/>
  <pageMargins left="0.511811023622047" right="0.511811023622047" top="0.590551181102362" bottom="0.551181102362205" header="0.31496062992126" footer="0.31496062992126"/>
  <pageSetup paperSize="9" firstPageNumber="14" orientation="portrait" useFirstPageNumber="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24.9" customHeight="1" outlineLevelCol="5"/>
  <cols>
    <col min="1" max="1" width="32.7787610619469" style="18" customWidth="1"/>
    <col min="2" max="2" width="11.3362831858407" style="105" customWidth="1"/>
    <col min="3" max="6" width="11.3362831858407" style="18" customWidth="1"/>
    <col min="7" max="16384" width="9" style="18"/>
  </cols>
  <sheetData>
    <row r="1" ht="30" customHeight="1" spans="1:6">
      <c r="A1" s="106" t="s">
        <v>23</v>
      </c>
      <c r="B1" s="106"/>
      <c r="C1" s="106"/>
      <c r="D1" s="106"/>
      <c r="E1" s="106"/>
      <c r="F1" s="106"/>
    </row>
    <row r="2" ht="20.1" customHeight="1" spans="1:6">
      <c r="A2" s="107"/>
      <c r="B2" s="55"/>
      <c r="C2" s="107"/>
      <c r="D2" s="107"/>
      <c r="E2" s="108" t="s">
        <v>24</v>
      </c>
      <c r="F2" s="108"/>
    </row>
    <row r="3" s="15" customFormat="1" ht="31.95" customHeight="1" spans="1:6">
      <c r="A3" s="24" t="s">
        <v>25</v>
      </c>
      <c r="B3" s="25" t="s">
        <v>26</v>
      </c>
      <c r="C3" s="25" t="s">
        <v>27</v>
      </c>
      <c r="D3" s="25" t="s">
        <v>28</v>
      </c>
      <c r="E3" s="25" t="s">
        <v>29</v>
      </c>
      <c r="F3" s="25" t="s">
        <v>30</v>
      </c>
    </row>
    <row r="4" s="16" customFormat="1" ht="24" customHeight="1" spans="1:6">
      <c r="A4" s="109" t="s">
        <v>31</v>
      </c>
      <c r="B4" s="110">
        <f>SUM(B5:B20)</f>
        <v>30282</v>
      </c>
      <c r="C4" s="110">
        <f>SUM(C5:C20)</f>
        <v>30282</v>
      </c>
      <c r="D4" s="110">
        <f>SUM(D5:D20)</f>
        <v>32100</v>
      </c>
      <c r="E4" s="78">
        <f>D4/B4*100</f>
        <v>106.003566475134</v>
      </c>
      <c r="F4" s="78">
        <f>D4/C4*100</f>
        <v>106.003566475134</v>
      </c>
    </row>
    <row r="5" ht="24" customHeight="1" spans="1:6">
      <c r="A5" s="111" t="s">
        <v>32</v>
      </c>
      <c r="B5" s="112">
        <v>10846</v>
      </c>
      <c r="C5" s="112">
        <v>10846</v>
      </c>
      <c r="D5" s="112">
        <v>13300</v>
      </c>
      <c r="E5" s="71">
        <f t="shared" ref="E5:E30" si="0">D5/B5*100</f>
        <v>122.625852848977</v>
      </c>
      <c r="F5" s="71">
        <f t="shared" ref="F5:F30" si="1">D5/C5*100</f>
        <v>122.625852848977</v>
      </c>
    </row>
    <row r="6" ht="24" customHeight="1" spans="1:6">
      <c r="A6" s="111" t="s">
        <v>33</v>
      </c>
      <c r="B6" s="112"/>
      <c r="C6" s="112"/>
      <c r="D6" s="112"/>
      <c r="E6" s="71"/>
      <c r="F6" s="71"/>
    </row>
    <row r="7" ht="24" customHeight="1" spans="1:6">
      <c r="A7" s="111" t="s">
        <v>34</v>
      </c>
      <c r="B7" s="112">
        <v>3049</v>
      </c>
      <c r="C7" s="112">
        <v>3049</v>
      </c>
      <c r="D7" s="112">
        <v>2780</v>
      </c>
      <c r="E7" s="71">
        <f t="shared" si="0"/>
        <v>91.1774352246638</v>
      </c>
      <c r="F7" s="71">
        <f t="shared" si="1"/>
        <v>91.1774352246638</v>
      </c>
    </row>
    <row r="8" ht="24" customHeight="1" spans="1:6">
      <c r="A8" s="111" t="s">
        <v>35</v>
      </c>
      <c r="B8" s="112">
        <v>1110</v>
      </c>
      <c r="C8" s="112">
        <v>1110</v>
      </c>
      <c r="D8" s="112">
        <v>1420</v>
      </c>
      <c r="E8" s="71">
        <f t="shared" si="0"/>
        <v>127.927927927928</v>
      </c>
      <c r="F8" s="71">
        <f t="shared" si="1"/>
        <v>127.927927927928</v>
      </c>
    </row>
    <row r="9" ht="24" customHeight="1" spans="1:6">
      <c r="A9" s="111" t="s">
        <v>36</v>
      </c>
      <c r="B9" s="112">
        <v>2</v>
      </c>
      <c r="C9" s="112">
        <v>2</v>
      </c>
      <c r="D9" s="112">
        <v>5</v>
      </c>
      <c r="E9" s="71">
        <f t="shared" si="0"/>
        <v>250</v>
      </c>
      <c r="F9" s="71">
        <f t="shared" si="1"/>
        <v>250</v>
      </c>
    </row>
    <row r="10" ht="24" customHeight="1" spans="1:6">
      <c r="A10" s="111" t="s">
        <v>37</v>
      </c>
      <c r="B10" s="112">
        <v>810</v>
      </c>
      <c r="C10" s="112">
        <v>810</v>
      </c>
      <c r="D10" s="112">
        <v>910</v>
      </c>
      <c r="E10" s="71">
        <f t="shared" si="0"/>
        <v>112.345679012346</v>
      </c>
      <c r="F10" s="71">
        <f t="shared" si="1"/>
        <v>112.345679012346</v>
      </c>
    </row>
    <row r="11" ht="24" customHeight="1" spans="1:6">
      <c r="A11" s="111" t="s">
        <v>38</v>
      </c>
      <c r="B11" s="112">
        <v>3421</v>
      </c>
      <c r="C11" s="112">
        <v>3421</v>
      </c>
      <c r="D11" s="112">
        <v>3170</v>
      </c>
      <c r="E11" s="71">
        <f t="shared" si="0"/>
        <v>92.6629640456007</v>
      </c>
      <c r="F11" s="71">
        <f t="shared" si="1"/>
        <v>92.6629640456007</v>
      </c>
    </row>
    <row r="12" ht="24" customHeight="1" spans="1:6">
      <c r="A12" s="111" t="s">
        <v>39</v>
      </c>
      <c r="B12" s="112">
        <v>1184</v>
      </c>
      <c r="C12" s="112">
        <v>1184</v>
      </c>
      <c r="D12" s="112">
        <v>1235</v>
      </c>
      <c r="E12" s="71">
        <f t="shared" si="0"/>
        <v>104.307432432432</v>
      </c>
      <c r="F12" s="71">
        <f t="shared" si="1"/>
        <v>104.307432432432</v>
      </c>
    </row>
    <row r="13" ht="24" customHeight="1" spans="1:6">
      <c r="A13" s="111" t="s">
        <v>40</v>
      </c>
      <c r="B13" s="112">
        <v>5688</v>
      </c>
      <c r="C13" s="112">
        <v>5688</v>
      </c>
      <c r="D13" s="112">
        <v>5560</v>
      </c>
      <c r="E13" s="71">
        <f t="shared" si="0"/>
        <v>97.7496483825598</v>
      </c>
      <c r="F13" s="71">
        <f t="shared" si="1"/>
        <v>97.7496483825598</v>
      </c>
    </row>
    <row r="14" ht="24" customHeight="1" spans="1:6">
      <c r="A14" s="111" t="s">
        <v>41</v>
      </c>
      <c r="B14" s="112"/>
      <c r="C14" s="112"/>
      <c r="D14" s="112"/>
      <c r="E14" s="71"/>
      <c r="F14" s="71"/>
    </row>
    <row r="15" ht="24" customHeight="1" spans="1:6">
      <c r="A15" s="111" t="s">
        <v>42</v>
      </c>
      <c r="B15" s="112">
        <v>38</v>
      </c>
      <c r="C15" s="112">
        <v>38</v>
      </c>
      <c r="D15" s="112">
        <v>40</v>
      </c>
      <c r="E15" s="71">
        <f t="shared" si="0"/>
        <v>105.263157894737</v>
      </c>
      <c r="F15" s="71">
        <f t="shared" si="1"/>
        <v>105.263157894737</v>
      </c>
    </row>
    <row r="16" ht="24" customHeight="1" spans="1:6">
      <c r="A16" s="111" t="s">
        <v>43</v>
      </c>
      <c r="B16" s="112">
        <v>2138</v>
      </c>
      <c r="C16" s="112">
        <v>2138</v>
      </c>
      <c r="D16" s="112">
        <v>1550</v>
      </c>
      <c r="E16" s="71">
        <f t="shared" si="0"/>
        <v>72.4976613657624</v>
      </c>
      <c r="F16" s="71">
        <f t="shared" si="1"/>
        <v>72.4976613657624</v>
      </c>
    </row>
    <row r="17" ht="24" customHeight="1" spans="1:6">
      <c r="A17" s="111" t="s">
        <v>44</v>
      </c>
      <c r="B17" s="112">
        <v>1818</v>
      </c>
      <c r="C17" s="112">
        <v>1818</v>
      </c>
      <c r="D17" s="112">
        <v>1950</v>
      </c>
      <c r="E17" s="71">
        <f t="shared" si="0"/>
        <v>107.260726072607</v>
      </c>
      <c r="F17" s="71">
        <f t="shared" si="1"/>
        <v>107.260726072607</v>
      </c>
    </row>
    <row r="18" ht="24" customHeight="1" spans="1:6">
      <c r="A18" s="111" t="s">
        <v>45</v>
      </c>
      <c r="B18" s="112"/>
      <c r="C18" s="112"/>
      <c r="D18" s="112"/>
      <c r="E18" s="71"/>
      <c r="F18" s="71"/>
    </row>
    <row r="19" ht="24" customHeight="1" spans="1:6">
      <c r="A19" s="111" t="s">
        <v>46</v>
      </c>
      <c r="B19" s="112">
        <v>178</v>
      </c>
      <c r="C19" s="112">
        <v>178</v>
      </c>
      <c r="D19" s="112">
        <v>180</v>
      </c>
      <c r="E19" s="71">
        <f t="shared" si="0"/>
        <v>101.123595505618</v>
      </c>
      <c r="F19" s="71">
        <f t="shared" si="1"/>
        <v>101.123595505618</v>
      </c>
    </row>
    <row r="20" ht="24" customHeight="1" spans="1:6">
      <c r="A20" s="111" t="s">
        <v>47</v>
      </c>
      <c r="B20" s="112"/>
      <c r="C20" s="112"/>
      <c r="D20" s="112"/>
      <c r="E20" s="71"/>
      <c r="F20" s="71"/>
    </row>
    <row r="21" s="16" customFormat="1" ht="24" customHeight="1" spans="1:6">
      <c r="A21" s="109" t="s">
        <v>48</v>
      </c>
      <c r="B21" s="110">
        <f>SUM(B22:B29)</f>
        <v>13018</v>
      </c>
      <c r="C21" s="110">
        <f>SUM(C22:C29)</f>
        <v>13036</v>
      </c>
      <c r="D21" s="110">
        <f>SUM(D22:D29)</f>
        <v>14231</v>
      </c>
      <c r="E21" s="78">
        <f t="shared" si="0"/>
        <v>109.317867567983</v>
      </c>
      <c r="F21" s="78">
        <f t="shared" si="1"/>
        <v>109.166922368825</v>
      </c>
    </row>
    <row r="22" ht="24" customHeight="1" spans="1:6">
      <c r="A22" s="111" t="s">
        <v>49</v>
      </c>
      <c r="B22" s="112">
        <v>1743</v>
      </c>
      <c r="C22" s="112">
        <v>1743</v>
      </c>
      <c r="D22" s="112">
        <v>1500</v>
      </c>
      <c r="E22" s="71">
        <f t="shared" si="0"/>
        <v>86.0585197934596</v>
      </c>
      <c r="F22" s="71">
        <f t="shared" si="1"/>
        <v>86.0585197934596</v>
      </c>
    </row>
    <row r="23" ht="24" customHeight="1" spans="1:6">
      <c r="A23" s="111" t="s">
        <v>50</v>
      </c>
      <c r="B23" s="112">
        <v>100</v>
      </c>
      <c r="C23" s="112">
        <v>100</v>
      </c>
      <c r="D23" s="112">
        <v>100</v>
      </c>
      <c r="E23" s="71">
        <f t="shared" si="0"/>
        <v>100</v>
      </c>
      <c r="F23" s="71">
        <f t="shared" si="1"/>
        <v>100</v>
      </c>
    </row>
    <row r="24" ht="24" customHeight="1" spans="1:6">
      <c r="A24" s="111" t="s">
        <v>51</v>
      </c>
      <c r="B24" s="112">
        <v>164</v>
      </c>
      <c r="C24" s="112">
        <v>164</v>
      </c>
      <c r="D24" s="112">
        <v>150</v>
      </c>
      <c r="E24" s="71">
        <f t="shared" si="0"/>
        <v>91.4634146341463</v>
      </c>
      <c r="F24" s="71">
        <f t="shared" si="1"/>
        <v>91.4634146341463</v>
      </c>
    </row>
    <row r="25" ht="24" customHeight="1" spans="1:6">
      <c r="A25" s="111" t="s">
        <v>52</v>
      </c>
      <c r="B25" s="112">
        <v>5500</v>
      </c>
      <c r="C25" s="112">
        <v>5500</v>
      </c>
      <c r="D25" s="112"/>
      <c r="E25" s="71"/>
      <c r="F25" s="71"/>
    </row>
    <row r="26" ht="24" customHeight="1" spans="1:6">
      <c r="A26" s="111" t="s">
        <v>53</v>
      </c>
      <c r="B26" s="112">
        <v>4949</v>
      </c>
      <c r="C26" s="112">
        <v>4949</v>
      </c>
      <c r="D26" s="112">
        <v>11470</v>
      </c>
      <c r="E26" s="71">
        <f t="shared" si="0"/>
        <v>231.763992725803</v>
      </c>
      <c r="F26" s="71">
        <f t="shared" si="1"/>
        <v>231.763992725803</v>
      </c>
    </row>
    <row r="27" ht="24" customHeight="1" spans="1:6">
      <c r="A27" s="111" t="s">
        <v>54</v>
      </c>
      <c r="B27" s="112"/>
      <c r="C27" s="112"/>
      <c r="D27" s="112"/>
      <c r="E27" s="71"/>
      <c r="F27" s="71"/>
    </row>
    <row r="28" ht="24" customHeight="1" spans="1:6">
      <c r="A28" s="111" t="s">
        <v>55</v>
      </c>
      <c r="B28" s="112">
        <v>72</v>
      </c>
      <c r="C28" s="112">
        <v>72</v>
      </c>
      <c r="D28" s="112">
        <v>150</v>
      </c>
      <c r="E28" s="71">
        <f t="shared" si="0"/>
        <v>208.333333333333</v>
      </c>
      <c r="F28" s="71">
        <f t="shared" si="1"/>
        <v>208.333333333333</v>
      </c>
    </row>
    <row r="29" ht="24" customHeight="1" spans="1:6">
      <c r="A29" s="111" t="s">
        <v>56</v>
      </c>
      <c r="B29" s="112">
        <v>490</v>
      </c>
      <c r="C29" s="112">
        <v>508</v>
      </c>
      <c r="D29" s="112">
        <v>861</v>
      </c>
      <c r="E29" s="71">
        <f t="shared" si="0"/>
        <v>175.714285714286</v>
      </c>
      <c r="F29" s="71">
        <f t="shared" si="1"/>
        <v>169.488188976378</v>
      </c>
    </row>
    <row r="30" s="16" customFormat="1" ht="24" customHeight="1" spans="1:6">
      <c r="A30" s="42" t="s">
        <v>57</v>
      </c>
      <c r="B30" s="110">
        <f>B4+B21</f>
        <v>43300</v>
      </c>
      <c r="C30" s="110">
        <f>C4+C21</f>
        <v>43318</v>
      </c>
      <c r="D30" s="110">
        <f>D4+D21</f>
        <v>46331</v>
      </c>
      <c r="E30" s="78">
        <f t="shared" si="0"/>
        <v>107</v>
      </c>
      <c r="F30" s="78">
        <f t="shared" si="1"/>
        <v>106.955538113486</v>
      </c>
    </row>
    <row r="31" customHeight="1" spans="1:6">
      <c r="B31" s="113"/>
      <c r="C31" s="107"/>
      <c r="D31" s="107"/>
      <c r="E31" s="114"/>
      <c r="F31" s="107"/>
    </row>
    <row r="32" customHeight="1" spans="1:6">
      <c r="E32" s="115"/>
    </row>
  </sheetData>
  <mergeCells count="2">
    <mergeCell ref="A1:F1"/>
    <mergeCell ref="E2:F2"/>
  </mergeCells>
  <printOptions horizontalCentered="1"/>
  <pageMargins left="0.551181102362205" right="0.551181102362205" top="0.590551181102362" bottom="0.590551181102362" header="0.31496062992126" footer="0.31496062992126"/>
  <pageSetup paperSize="9" orientation="portrait" useFirstPageNumber="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Zeros="0"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24.9" customHeight="1" outlineLevelCol="5"/>
  <cols>
    <col min="1" max="1" width="31.8849557522124" style="55" customWidth="1"/>
    <col min="2" max="3" width="11.3362831858407" style="55" customWidth="1"/>
    <col min="4" max="4" width="11.3362831858407" style="97" customWidth="1"/>
    <col min="5" max="6" width="11.3362831858407" style="98" customWidth="1"/>
    <col min="7" max="16384" width="9" style="55"/>
  </cols>
  <sheetData>
    <row r="1" s="51" customFormat="1" ht="30" customHeight="1" spans="1:6">
      <c r="A1" s="21" t="s">
        <v>58</v>
      </c>
      <c r="B1" s="21"/>
      <c r="C1" s="21"/>
      <c r="D1" s="21"/>
      <c r="E1" s="99"/>
      <c r="F1" s="99"/>
    </row>
    <row r="2" ht="20.1" customHeight="1" spans="1:6">
      <c r="E2" s="100" t="s">
        <v>24</v>
      </c>
      <c r="F2" s="100"/>
    </row>
    <row r="3" s="95" customFormat="1" ht="31.95" customHeight="1" spans="1:6">
      <c r="A3" s="24" t="s">
        <v>25</v>
      </c>
      <c r="B3" s="25" t="s">
        <v>59</v>
      </c>
      <c r="C3" s="25" t="s">
        <v>27</v>
      </c>
      <c r="D3" s="25" t="s">
        <v>28</v>
      </c>
      <c r="E3" s="25" t="s">
        <v>60</v>
      </c>
      <c r="F3" s="25" t="s">
        <v>30</v>
      </c>
    </row>
    <row r="4" s="51" customFormat="1" ht="28.05" customHeight="1" spans="1:6">
      <c r="A4" s="63" t="s">
        <v>61</v>
      </c>
      <c r="B4" s="64">
        <v>6666</v>
      </c>
      <c r="C4" s="64">
        <v>6115</v>
      </c>
      <c r="D4" s="64">
        <v>6528</v>
      </c>
      <c r="E4" s="101">
        <v>97.9297929792979</v>
      </c>
      <c r="F4" s="101">
        <v>106.753883892069</v>
      </c>
    </row>
    <row r="5" s="51" customFormat="1" ht="28.05" customHeight="1" spans="1:6">
      <c r="A5" s="63" t="s">
        <v>62</v>
      </c>
      <c r="B5" s="64"/>
      <c r="C5" s="64"/>
      <c r="D5" s="64"/>
      <c r="E5" s="101"/>
      <c r="F5" s="101"/>
    </row>
    <row r="6" ht="28.05" customHeight="1" spans="1:6">
      <c r="A6" s="63" t="s">
        <v>63</v>
      </c>
      <c r="B6" s="64"/>
      <c r="C6" s="64"/>
      <c r="D6" s="64"/>
      <c r="E6" s="101"/>
      <c r="F6" s="101"/>
    </row>
    <row r="7" ht="28.05" customHeight="1" spans="1:6">
      <c r="A7" s="63" t="s">
        <v>64</v>
      </c>
      <c r="B7" s="64">
        <v>730</v>
      </c>
      <c r="C7" s="64">
        <v>590</v>
      </c>
      <c r="D7" s="64">
        <v>721</v>
      </c>
      <c r="E7" s="101">
        <v>98.7671232876712</v>
      </c>
      <c r="F7" s="101">
        <v>122.203389830508</v>
      </c>
    </row>
    <row r="8" ht="28.05" customHeight="1" spans="1:6">
      <c r="A8" s="63" t="s">
        <v>65</v>
      </c>
      <c r="B8" s="64">
        <v>5720</v>
      </c>
      <c r="C8" s="64">
        <v>5245</v>
      </c>
      <c r="D8" s="64">
        <v>5666</v>
      </c>
      <c r="E8" s="101">
        <v>99.0559440559441</v>
      </c>
      <c r="F8" s="101">
        <v>108.026692087703</v>
      </c>
    </row>
    <row r="9" ht="28.05" customHeight="1" spans="1:6">
      <c r="A9" s="63" t="s">
        <v>66</v>
      </c>
      <c r="B9" s="64">
        <v>1912</v>
      </c>
      <c r="C9" s="64">
        <v>1621</v>
      </c>
      <c r="D9" s="64">
        <v>731</v>
      </c>
      <c r="E9" s="101">
        <v>38.2322175732218</v>
      </c>
      <c r="F9" s="101">
        <v>45.0956199876619</v>
      </c>
    </row>
    <row r="10" ht="28.05" customHeight="1" spans="1:6">
      <c r="A10" s="63" t="s">
        <v>67</v>
      </c>
      <c r="B10" s="64">
        <v>15</v>
      </c>
      <c r="C10" s="64">
        <v>15</v>
      </c>
      <c r="D10" s="64">
        <v>433</v>
      </c>
      <c r="E10" s="101">
        <v>2886.66666666667</v>
      </c>
      <c r="F10" s="101">
        <v>2886.66666666667</v>
      </c>
    </row>
    <row r="11" ht="28.05" customHeight="1" spans="1:6">
      <c r="A11" s="63" t="s">
        <v>68</v>
      </c>
      <c r="B11" s="64">
        <v>2344</v>
      </c>
      <c r="C11" s="64">
        <v>2320</v>
      </c>
      <c r="D11" s="64">
        <v>1492</v>
      </c>
      <c r="E11" s="101">
        <v>63.6518771331058</v>
      </c>
      <c r="F11" s="101">
        <v>64.3103448275862</v>
      </c>
    </row>
    <row r="12" ht="28.05" customHeight="1" spans="1:6">
      <c r="A12" s="63" t="s">
        <v>69</v>
      </c>
      <c r="B12" s="64">
        <v>446</v>
      </c>
      <c r="C12" s="64">
        <v>445</v>
      </c>
      <c r="D12" s="64">
        <v>923</v>
      </c>
      <c r="E12" s="101">
        <v>206.95067264574</v>
      </c>
      <c r="F12" s="101">
        <v>207.415730337079</v>
      </c>
    </row>
    <row r="13" ht="28.05" customHeight="1" spans="1:6">
      <c r="A13" s="63" t="s">
        <v>70</v>
      </c>
      <c r="B13" s="64">
        <v>1878</v>
      </c>
      <c r="C13" s="64">
        <v>1648</v>
      </c>
      <c r="D13" s="64">
        <v>439</v>
      </c>
      <c r="E13" s="101">
        <v>23.3759318423855</v>
      </c>
      <c r="F13" s="101">
        <v>26.6383495145631</v>
      </c>
    </row>
    <row r="14" ht="28.05" customHeight="1" spans="1:6">
      <c r="A14" s="63" t="s">
        <v>71</v>
      </c>
      <c r="B14" s="64">
        <v>29088</v>
      </c>
      <c r="C14" s="64">
        <v>24309</v>
      </c>
      <c r="D14" s="64">
        <v>17135</v>
      </c>
      <c r="E14" s="101">
        <v>58.9074532453245</v>
      </c>
      <c r="F14" s="101">
        <v>70.4882965156938</v>
      </c>
    </row>
    <row r="15" ht="28.05" customHeight="1" spans="1:6">
      <c r="A15" s="63" t="s">
        <v>72</v>
      </c>
      <c r="B15" s="64">
        <v>8512</v>
      </c>
      <c r="C15" s="64">
        <v>8328</v>
      </c>
      <c r="D15" s="64">
        <v>3722</v>
      </c>
      <c r="E15" s="101">
        <v>43.7265037593985</v>
      </c>
      <c r="F15" s="101">
        <v>44.6926032660903</v>
      </c>
    </row>
    <row r="16" ht="28.05" customHeight="1" spans="1:6">
      <c r="A16" s="63" t="s">
        <v>73</v>
      </c>
      <c r="B16" s="64">
        <v>2066</v>
      </c>
      <c r="C16" s="64">
        <v>1907</v>
      </c>
      <c r="D16" s="64">
        <v>368</v>
      </c>
      <c r="E16" s="101">
        <v>17.8121974830591</v>
      </c>
      <c r="F16" s="101">
        <v>19.2973256423702</v>
      </c>
    </row>
    <row r="17" s="51" customFormat="1" ht="28.05" customHeight="1" spans="1:6">
      <c r="A17" s="63" t="s">
        <v>74</v>
      </c>
      <c r="B17" s="64">
        <v>13801</v>
      </c>
      <c r="C17" s="64">
        <v>13774</v>
      </c>
      <c r="D17" s="64">
        <v>702</v>
      </c>
      <c r="E17" s="101">
        <v>5.08658792841099</v>
      </c>
      <c r="F17" s="101">
        <v>5.09655873384638</v>
      </c>
    </row>
    <row r="18" ht="28.05" customHeight="1" spans="1:6">
      <c r="A18" s="63" t="s">
        <v>75</v>
      </c>
      <c r="B18" s="64">
        <v>202</v>
      </c>
      <c r="C18" s="64">
        <v>202</v>
      </c>
      <c r="D18" s="64"/>
      <c r="E18" s="101"/>
      <c r="F18" s="101"/>
    </row>
    <row r="19" ht="28.05" customHeight="1" spans="1:6">
      <c r="A19" s="63" t="s">
        <v>76</v>
      </c>
      <c r="B19" s="64">
        <v>273</v>
      </c>
      <c r="C19" s="64">
        <v>189</v>
      </c>
      <c r="D19" s="64">
        <v>84</v>
      </c>
      <c r="E19" s="101">
        <v>30.7692307692308</v>
      </c>
      <c r="F19" s="101">
        <v>44.4444444444444</v>
      </c>
    </row>
    <row r="20" ht="28.05" customHeight="1" spans="1:6">
      <c r="A20" s="63" t="s">
        <v>77</v>
      </c>
      <c r="B20" s="64">
        <v>225</v>
      </c>
      <c r="C20" s="64">
        <v>95</v>
      </c>
      <c r="D20" s="64">
        <v>174</v>
      </c>
      <c r="E20" s="101">
        <v>77.3333333333333</v>
      </c>
      <c r="F20" s="101">
        <v>183.157894736842</v>
      </c>
    </row>
    <row r="21" ht="28.05" customHeight="1" spans="1:6">
      <c r="A21" s="63" t="s">
        <v>78</v>
      </c>
      <c r="B21" s="64">
        <v>1772</v>
      </c>
      <c r="C21" s="64">
        <v>1285</v>
      </c>
      <c r="D21" s="64">
        <v>1086</v>
      </c>
      <c r="E21" s="101">
        <v>61.2866817155756</v>
      </c>
      <c r="F21" s="101">
        <v>84.5136186770428</v>
      </c>
    </row>
    <row r="22" ht="28.05" customHeight="1" spans="1:6">
      <c r="A22" s="63" t="s">
        <v>79</v>
      </c>
      <c r="B22" s="64"/>
      <c r="C22" s="64"/>
      <c r="D22" s="64"/>
      <c r="E22" s="101"/>
      <c r="F22" s="101"/>
    </row>
    <row r="23" ht="28.05" customHeight="1" spans="1:6">
      <c r="A23" s="63" t="s">
        <v>80</v>
      </c>
      <c r="B23" s="64">
        <v>1415</v>
      </c>
      <c r="C23" s="64">
        <v>1027</v>
      </c>
      <c r="D23" s="64">
        <v>1944</v>
      </c>
      <c r="E23" s="101">
        <v>137.385159010601</v>
      </c>
      <c r="F23" s="101">
        <v>189.289191820837</v>
      </c>
    </row>
    <row r="24" ht="28.05" customHeight="1" spans="1:6">
      <c r="A24" s="63" t="s">
        <v>81</v>
      </c>
      <c r="B24" s="64"/>
      <c r="C24" s="64"/>
      <c r="D24" s="64">
        <v>700</v>
      </c>
      <c r="E24" s="101"/>
      <c r="F24" s="101"/>
    </row>
    <row r="25" ht="28.05" customHeight="1" spans="1:6">
      <c r="A25" s="63" t="s">
        <v>82</v>
      </c>
      <c r="B25" s="64">
        <v>1219</v>
      </c>
      <c r="C25" s="64">
        <v>520</v>
      </c>
      <c r="D25" s="64">
        <f>16808+861-11</f>
        <v>17658</v>
      </c>
      <c r="E25" s="101">
        <v>1448.56439704676</v>
      </c>
      <c r="F25" s="101">
        <v>3395.76923076923</v>
      </c>
    </row>
    <row r="26" s="51" customFormat="1" ht="28.05" customHeight="1" spans="1:6">
      <c r="A26" s="63" t="s">
        <v>83</v>
      </c>
      <c r="B26" s="64">
        <v>1464</v>
      </c>
      <c r="C26" s="64">
        <v>1464</v>
      </c>
      <c r="D26" s="64">
        <v>1883</v>
      </c>
      <c r="E26" s="101">
        <v>128.620218579235</v>
      </c>
      <c r="F26" s="101">
        <v>128.620218579235</v>
      </c>
    </row>
    <row r="27" ht="28.05" customHeight="1" spans="1:6">
      <c r="A27" s="63" t="s">
        <v>84</v>
      </c>
      <c r="B27" s="64">
        <v>10</v>
      </c>
      <c r="C27" s="64">
        <v>10</v>
      </c>
      <c r="D27" s="64"/>
      <c r="E27" s="101"/>
      <c r="F27" s="101"/>
    </row>
    <row r="28" s="96" customFormat="1" ht="28.05" customHeight="1" spans="1:6">
      <c r="A28" s="50" t="s">
        <v>85</v>
      </c>
      <c r="B28" s="66">
        <v>79758</v>
      </c>
      <c r="C28" s="66">
        <v>71109</v>
      </c>
      <c r="D28" s="66">
        <f>SUM(D4:D27)</f>
        <v>62389</v>
      </c>
      <c r="E28" s="102">
        <v>78.2228741944382</v>
      </c>
      <c r="F28" s="102">
        <v>87.7371359462234</v>
      </c>
    </row>
    <row r="29" customHeight="1" spans="1:6">
      <c r="C29" s="103"/>
      <c r="D29" s="104"/>
    </row>
  </sheetData>
  <mergeCells count="2">
    <mergeCell ref="A1:F1"/>
    <mergeCell ref="E2:F2"/>
  </mergeCells>
  <printOptions horizontalCentered="1"/>
  <pageMargins left="0.551181102362205" right="0.551181102362205" top="0.590551181102362" bottom="0.590551181102362" header="0.31496062992126" footer="0.31496062992126"/>
  <pageSetup paperSize="9" firstPageNumber="2" fitToHeight="0" orientation="portrait" useFirstPageNumber="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showZeros="0" workbookViewId="0">
      <selection activeCell="B4" sqref="B4"/>
    </sheetView>
  </sheetViews>
  <sheetFormatPr defaultColWidth="12.1061946902655" defaultRowHeight="13.85" outlineLevelCol="5"/>
  <cols>
    <col min="1" max="1" width="32.6637168141593" style="88" customWidth="1"/>
    <col min="2" max="2" width="11.3362831858407" style="88" customWidth="1"/>
    <col min="3" max="3" width="33.1061946902655" style="88" customWidth="1"/>
    <col min="4" max="4" width="11.3362831858407" style="88" customWidth="1"/>
    <col min="5" max="227" width="12.1061946902655" style="89"/>
    <col min="228" max="228" width="41.7787610619469" style="89" customWidth="1"/>
    <col min="229" max="229" width="19.4424778761062" style="89" customWidth="1"/>
    <col min="230" max="230" width="40.6637168141593" style="89" customWidth="1"/>
    <col min="231" max="231" width="19.4424778761062" style="89" customWidth="1"/>
    <col min="232" max="16384" width="12.1061946902655" style="89"/>
  </cols>
  <sheetData>
    <row r="1" ht="30" customHeight="1" spans="1:6">
      <c r="A1" s="90" t="s">
        <v>86</v>
      </c>
      <c r="B1" s="90"/>
      <c r="C1" s="90"/>
      <c r="D1" s="90"/>
    </row>
    <row r="2" ht="20.1" customHeight="1" spans="1:6">
      <c r="A2" s="91" t="s">
        <v>87</v>
      </c>
      <c r="B2" s="91"/>
      <c r="C2" s="91"/>
      <c r="D2" s="91"/>
    </row>
    <row r="3" ht="28.2" customHeight="1" spans="1:6">
      <c r="A3" s="92" t="s">
        <v>88</v>
      </c>
      <c r="B3" s="7" t="s">
        <v>28</v>
      </c>
      <c r="C3" s="92" t="s">
        <v>88</v>
      </c>
      <c r="D3" s="7" t="s">
        <v>28</v>
      </c>
      <c r="F3" s="93"/>
    </row>
    <row r="4" s="85" customFormat="1" ht="24" customHeight="1" spans="1:6">
      <c r="A4" s="77" t="s">
        <v>89</v>
      </c>
      <c r="B4" s="29">
        <v>46331</v>
      </c>
      <c r="C4" s="77" t="s">
        <v>90</v>
      </c>
      <c r="D4" s="29">
        <v>62389</v>
      </c>
    </row>
    <row r="5" s="85" customFormat="1" ht="24" customHeight="1" spans="1:6">
      <c r="A5" s="77" t="s">
        <v>91</v>
      </c>
      <c r="B5" s="29">
        <v>8797</v>
      </c>
      <c r="C5" s="77" t="s">
        <v>92</v>
      </c>
      <c r="D5" s="29">
        <f>D6+D7+D8</f>
        <v>0</v>
      </c>
    </row>
    <row r="6" s="86" customFormat="1" ht="24" customHeight="1" spans="1:6">
      <c r="A6" s="79" t="s">
        <v>93</v>
      </c>
      <c r="B6" s="33"/>
      <c r="C6" s="79" t="s">
        <v>94</v>
      </c>
      <c r="D6" s="33"/>
    </row>
    <row r="7" s="86" customFormat="1" ht="24" customHeight="1" spans="1:6">
      <c r="A7" s="79" t="s">
        <v>95</v>
      </c>
      <c r="B7" s="33">
        <v>8797</v>
      </c>
      <c r="C7" s="79" t="s">
        <v>96</v>
      </c>
      <c r="D7" s="33"/>
    </row>
    <row r="8" s="86" customFormat="1" ht="24" customHeight="1" spans="1:6">
      <c r="A8" s="79" t="s">
        <v>97</v>
      </c>
      <c r="B8" s="33"/>
      <c r="C8" s="79" t="s">
        <v>98</v>
      </c>
      <c r="D8" s="33"/>
    </row>
    <row r="9" s="87" customFormat="1" ht="24" customHeight="1" spans="1:6">
      <c r="A9" s="77" t="s">
        <v>99</v>
      </c>
      <c r="B9" s="29">
        <f>B10+B11</f>
        <v>0</v>
      </c>
      <c r="C9" s="77" t="s">
        <v>100</v>
      </c>
      <c r="D9" s="29">
        <f>D10+D11</f>
        <v>1203</v>
      </c>
      <c r="F9" s="94"/>
    </row>
    <row r="10" ht="24" customHeight="1" spans="1:6">
      <c r="A10" s="79" t="s">
        <v>101</v>
      </c>
      <c r="B10" s="33"/>
      <c r="C10" s="79" t="s">
        <v>102</v>
      </c>
      <c r="D10" s="33"/>
    </row>
    <row r="11" ht="24" customHeight="1" spans="1:6">
      <c r="A11" s="79" t="s">
        <v>103</v>
      </c>
      <c r="B11" s="33"/>
      <c r="C11" s="79" t="s">
        <v>104</v>
      </c>
      <c r="D11" s="33">
        <v>1203</v>
      </c>
    </row>
    <row r="12" s="87" customFormat="1" ht="24" customHeight="1" spans="1:6">
      <c r="A12" s="77" t="s">
        <v>105</v>
      </c>
      <c r="B12" s="29">
        <v>8604</v>
      </c>
      <c r="C12" s="77"/>
      <c r="D12" s="29"/>
    </row>
    <row r="13" s="87" customFormat="1" ht="24" customHeight="1" spans="1:6">
      <c r="A13" s="77" t="s">
        <v>106</v>
      </c>
      <c r="B13" s="29">
        <f>SUM(B14:B16)</f>
        <v>0</v>
      </c>
      <c r="C13" s="77" t="s">
        <v>107</v>
      </c>
      <c r="D13" s="29"/>
    </row>
    <row r="14" ht="24" customHeight="1" spans="1:6">
      <c r="A14" s="79" t="s">
        <v>108</v>
      </c>
      <c r="B14" s="33"/>
      <c r="C14" s="79"/>
      <c r="D14" s="33"/>
    </row>
    <row r="15" ht="24" customHeight="1" spans="1:6">
      <c r="A15" s="79" t="s">
        <v>109</v>
      </c>
      <c r="B15" s="33"/>
      <c r="C15" s="79"/>
      <c r="D15" s="33"/>
    </row>
    <row r="16" ht="24" customHeight="1" spans="1:6">
      <c r="A16" s="79" t="s">
        <v>110</v>
      </c>
      <c r="B16" s="33"/>
      <c r="C16" s="79"/>
      <c r="D16" s="33"/>
    </row>
    <row r="17" s="87" customFormat="1" ht="24" customHeight="1" spans="1:6">
      <c r="A17" s="77" t="s">
        <v>111</v>
      </c>
      <c r="B17" s="29"/>
      <c r="C17" s="77" t="s">
        <v>112</v>
      </c>
      <c r="D17" s="29">
        <f>D18+D19+D20+D21</f>
        <v>1391</v>
      </c>
    </row>
    <row r="18" ht="24" customHeight="1" spans="1:6">
      <c r="A18" s="79" t="s">
        <v>113</v>
      </c>
      <c r="B18" s="33"/>
      <c r="C18" s="79" t="s">
        <v>114</v>
      </c>
      <c r="D18" s="33">
        <v>1391</v>
      </c>
      <c r="E18" s="93"/>
    </row>
    <row r="19" ht="24" customHeight="1" spans="1:6">
      <c r="A19" s="79" t="s">
        <v>115</v>
      </c>
      <c r="B19" s="33"/>
      <c r="C19" s="79" t="s">
        <v>116</v>
      </c>
      <c r="D19" s="33"/>
    </row>
    <row r="20" ht="24" customHeight="1" spans="1:6">
      <c r="A20" s="79" t="s">
        <v>117</v>
      </c>
      <c r="B20" s="33"/>
      <c r="C20" s="79" t="s">
        <v>118</v>
      </c>
      <c r="D20" s="33"/>
    </row>
    <row r="21" ht="24" customHeight="1" spans="1:6">
      <c r="A21" s="79" t="s">
        <v>119</v>
      </c>
      <c r="B21" s="33"/>
      <c r="C21" s="79" t="s">
        <v>120</v>
      </c>
      <c r="D21" s="33"/>
    </row>
    <row r="22" s="87" customFormat="1" ht="24" customHeight="1" spans="1:6">
      <c r="A22" s="77" t="s">
        <v>121</v>
      </c>
      <c r="B22" s="29">
        <v>1251</v>
      </c>
      <c r="C22" s="77" t="s">
        <v>122</v>
      </c>
      <c r="D22" s="29"/>
      <c r="E22" s="85"/>
    </row>
    <row r="23" s="87" customFormat="1" ht="24" customHeight="1" spans="1:6">
      <c r="A23" s="77" t="s">
        <v>123</v>
      </c>
      <c r="B23" s="29"/>
      <c r="C23" s="77" t="s">
        <v>124</v>
      </c>
      <c r="D23" s="29"/>
    </row>
    <row r="24" s="87" customFormat="1" ht="24" customHeight="1" spans="1:6">
      <c r="A24" s="77" t="s">
        <v>125</v>
      </c>
      <c r="B24" s="29"/>
      <c r="C24" s="77" t="s">
        <v>126</v>
      </c>
      <c r="D24" s="29"/>
    </row>
    <row r="25" s="87" customFormat="1" ht="24" customHeight="1" spans="1:6">
      <c r="A25" s="77"/>
      <c r="B25" s="29"/>
      <c r="C25" s="77" t="s">
        <v>127</v>
      </c>
      <c r="D25" s="29">
        <f>SUM(B26)-D4-D5-D9-D13-D17-D22-D23-D24</f>
        <v>0</v>
      </c>
      <c r="F25" s="85"/>
    </row>
    <row r="26" s="87" customFormat="1" ht="24" customHeight="1" spans="1:6">
      <c r="A26" s="50" t="s">
        <v>128</v>
      </c>
      <c r="B26" s="29">
        <f>B4+B5+B9+B12+B13+B22+B23</f>
        <v>64983</v>
      </c>
      <c r="C26" s="50" t="s">
        <v>129</v>
      </c>
      <c r="D26" s="29">
        <f>D4+D9+D17+D24+D5+D23+D22+D25</f>
        <v>64983</v>
      </c>
    </row>
    <row r="27" ht="24.9" customHeight="1"/>
    <row r="28" ht="24.9" customHeight="1"/>
  </sheetData>
  <mergeCells count="2">
    <mergeCell ref="A1:D1"/>
    <mergeCell ref="A2:D2"/>
  </mergeCells>
  <printOptions horizontalCentered="1"/>
  <pageMargins left="0.551181102362205" right="0.551181102362205" top="0.590551181102362" bottom="0.590551181102362" header="0.31496062992126" footer="0.31496062992126"/>
  <pageSetup paperSize="9" firstPageNumber="3" fitToHeight="0" orientation="portrait" useFirstPageNumber="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showZeros="0"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12.1061946902655" defaultRowHeight="24.9" customHeight="1" outlineLevelCol="5"/>
  <cols>
    <col min="1" max="1" width="32.7787610619469" style="75" customWidth="1"/>
    <col min="2" max="6" width="11.3362831858407" style="82" customWidth="1"/>
    <col min="7" max="167" width="12.1061946902655" style="82"/>
    <col min="168" max="168" width="9.44247787610619" style="82" customWidth="1"/>
    <col min="169" max="169" width="34.7787610619469" style="82" customWidth="1"/>
    <col min="170" max="173" width="19.6637168141593" style="82" customWidth="1"/>
    <col min="174" max="16384" width="12.1061946902655" style="82"/>
  </cols>
  <sheetData>
    <row r="1" s="80" customFormat="1" ht="48.6" customHeight="1" spans="1:6">
      <c r="A1" s="74" t="s">
        <v>130</v>
      </c>
      <c r="B1" s="74"/>
      <c r="C1" s="74"/>
      <c r="D1" s="74"/>
      <c r="E1" s="74"/>
      <c r="F1" s="74"/>
    </row>
    <row r="2" ht="19.95" customHeight="1" spans="1:6">
      <c r="E2" s="83" t="s">
        <v>131</v>
      </c>
      <c r="F2" s="83"/>
    </row>
    <row r="3" ht="31.95" customHeight="1" spans="1:6">
      <c r="A3" s="24" t="s">
        <v>25</v>
      </c>
      <c r="B3" s="25" t="s">
        <v>59</v>
      </c>
      <c r="C3" s="25" t="s">
        <v>27</v>
      </c>
      <c r="D3" s="25" t="s">
        <v>28</v>
      </c>
      <c r="E3" s="25" t="s">
        <v>60</v>
      </c>
      <c r="F3" s="25" t="s">
        <v>30</v>
      </c>
    </row>
    <row r="4" s="81" customFormat="1" ht="24" customHeight="1" spans="1:6">
      <c r="A4" s="77" t="s">
        <v>132</v>
      </c>
      <c r="B4" s="29">
        <f>SUM(B5:B8)</f>
        <v>2526</v>
      </c>
      <c r="C4" s="29">
        <f>SUM(C5:C8)</f>
        <v>2526</v>
      </c>
      <c r="D4" s="29">
        <f>SUM(D5:D8)</f>
        <v>2664</v>
      </c>
      <c r="E4" s="78">
        <f t="shared" ref="E4:E11" si="0">D4/B4*100</f>
        <v>105.463182897862</v>
      </c>
      <c r="F4" s="78">
        <f t="shared" ref="F4:F11" si="1">D4/C4*100</f>
        <v>105.463182897862</v>
      </c>
    </row>
    <row r="5" ht="24" customHeight="1" spans="1:6">
      <c r="A5" s="79" t="s">
        <v>133</v>
      </c>
      <c r="B5" s="33">
        <v>1687</v>
      </c>
      <c r="C5" s="33">
        <v>1687</v>
      </c>
      <c r="D5" s="33">
        <v>1665</v>
      </c>
      <c r="E5" s="34">
        <f t="shared" si="0"/>
        <v>98.6959098992294</v>
      </c>
      <c r="F5" s="34">
        <f t="shared" si="1"/>
        <v>98.6959098992294</v>
      </c>
    </row>
    <row r="6" ht="24" customHeight="1" spans="1:6">
      <c r="A6" s="79" t="s">
        <v>134</v>
      </c>
      <c r="B6" s="33">
        <v>597</v>
      </c>
      <c r="C6" s="33">
        <v>597</v>
      </c>
      <c r="D6" s="33">
        <v>614</v>
      </c>
      <c r="E6" s="34">
        <f t="shared" si="0"/>
        <v>102.84757118928</v>
      </c>
      <c r="F6" s="34">
        <f t="shared" si="1"/>
        <v>102.84757118928</v>
      </c>
    </row>
    <row r="7" ht="24" customHeight="1" spans="1:6">
      <c r="A7" s="79" t="s">
        <v>135</v>
      </c>
      <c r="B7" s="33">
        <v>186</v>
      </c>
      <c r="C7" s="33">
        <v>186</v>
      </c>
      <c r="D7" s="33">
        <v>197</v>
      </c>
      <c r="E7" s="34">
        <f t="shared" si="0"/>
        <v>105.913978494624</v>
      </c>
      <c r="F7" s="34">
        <f t="shared" si="1"/>
        <v>105.913978494624</v>
      </c>
    </row>
    <row r="8" ht="24" customHeight="1" spans="1:6">
      <c r="A8" s="79" t="s">
        <v>136</v>
      </c>
      <c r="B8" s="33">
        <v>56</v>
      </c>
      <c r="C8" s="33">
        <v>56</v>
      </c>
      <c r="D8" s="33">
        <v>188</v>
      </c>
      <c r="E8" s="34">
        <f t="shared" si="0"/>
        <v>335.714285714286</v>
      </c>
      <c r="F8" s="34">
        <f t="shared" si="1"/>
        <v>335.714285714286</v>
      </c>
    </row>
    <row r="9" s="81" customFormat="1" ht="24" customHeight="1" spans="1:6">
      <c r="A9" s="77" t="s">
        <v>137</v>
      </c>
      <c r="B9" s="29">
        <f>SUM(B10:B19)</f>
        <v>40214</v>
      </c>
      <c r="C9" s="29">
        <f>SUM(C10:C19)</f>
        <v>32966</v>
      </c>
      <c r="D9" s="29">
        <f>SUM(D10:D19)</f>
        <v>43823</v>
      </c>
      <c r="E9" s="31">
        <f t="shared" si="0"/>
        <v>108.97448649724</v>
      </c>
      <c r="F9" s="31">
        <f t="shared" si="1"/>
        <v>132.933931929867</v>
      </c>
    </row>
    <row r="10" ht="24" customHeight="1" spans="1:6">
      <c r="A10" s="79" t="s">
        <v>138</v>
      </c>
      <c r="B10" s="33">
        <v>636</v>
      </c>
      <c r="C10" s="33">
        <v>636</v>
      </c>
      <c r="D10" s="33">
        <v>1909</v>
      </c>
      <c r="E10" s="34">
        <f t="shared" si="0"/>
        <v>300.157232704403</v>
      </c>
      <c r="F10" s="34">
        <f t="shared" si="1"/>
        <v>300.157232704403</v>
      </c>
    </row>
    <row r="11" ht="24" customHeight="1" spans="1:6">
      <c r="A11" s="79" t="s">
        <v>139</v>
      </c>
      <c r="B11" s="33">
        <v>4</v>
      </c>
      <c r="C11" s="33">
        <v>4</v>
      </c>
      <c r="D11" s="33">
        <v>5</v>
      </c>
      <c r="E11" s="34">
        <f t="shared" si="0"/>
        <v>125</v>
      </c>
      <c r="F11" s="34">
        <f t="shared" si="1"/>
        <v>125</v>
      </c>
    </row>
    <row r="12" ht="24" customHeight="1" spans="1:6">
      <c r="A12" s="79" t="s">
        <v>140</v>
      </c>
      <c r="B12" s="33"/>
      <c r="C12" s="33"/>
      <c r="D12" s="33">
        <v>0</v>
      </c>
      <c r="E12" s="34"/>
      <c r="F12" s="34"/>
    </row>
    <row r="13" ht="24" customHeight="1" spans="1:6">
      <c r="A13" s="79" t="s">
        <v>141</v>
      </c>
      <c r="B13" s="33">
        <v>4</v>
      </c>
      <c r="C13" s="33">
        <v>4</v>
      </c>
      <c r="D13" s="33">
        <v>0</v>
      </c>
      <c r="E13" s="34">
        <f>D13/B13*100</f>
        <v>0</v>
      </c>
      <c r="F13" s="34">
        <f>D13/C13*100</f>
        <v>0</v>
      </c>
    </row>
    <row r="14" ht="24" customHeight="1" spans="1:6">
      <c r="A14" s="79" t="s">
        <v>142</v>
      </c>
      <c r="B14" s="33">
        <v>35156</v>
      </c>
      <c r="C14" s="33">
        <v>28240</v>
      </c>
      <c r="D14" s="33">
        <v>40495</v>
      </c>
      <c r="E14" s="34">
        <f>D14/B14*100</f>
        <v>115.186596882467</v>
      </c>
      <c r="F14" s="34">
        <f>D14/C14*100</f>
        <v>143.395892351275</v>
      </c>
    </row>
    <row r="15" ht="24" customHeight="1" spans="1:6">
      <c r="A15" s="79" t="s">
        <v>143</v>
      </c>
      <c r="B15" s="33">
        <v>4</v>
      </c>
      <c r="C15" s="33">
        <v>4</v>
      </c>
      <c r="D15" s="33">
        <v>4</v>
      </c>
      <c r="E15" s="34">
        <f>D15/B15*100</f>
        <v>100</v>
      </c>
      <c r="F15" s="34">
        <f>D15/C15*100</f>
        <v>100</v>
      </c>
    </row>
    <row r="16" ht="24" customHeight="1" spans="1:6">
      <c r="A16" s="79" t="s">
        <v>144</v>
      </c>
      <c r="B16" s="33"/>
      <c r="C16" s="33"/>
      <c r="D16" s="33">
        <v>0</v>
      </c>
      <c r="E16" s="34"/>
      <c r="F16" s="34"/>
    </row>
    <row r="17" ht="24" customHeight="1" spans="1:6">
      <c r="A17" s="79" t="s">
        <v>145</v>
      </c>
      <c r="B17" s="33">
        <v>18</v>
      </c>
      <c r="C17" s="33">
        <v>18</v>
      </c>
      <c r="D17" s="33">
        <v>18</v>
      </c>
      <c r="E17" s="34">
        <f>D17/B17*100</f>
        <v>100</v>
      </c>
      <c r="F17" s="34">
        <f>D17/C17*100</f>
        <v>100</v>
      </c>
    </row>
    <row r="18" ht="24" customHeight="1" spans="1:6">
      <c r="A18" s="79" t="s">
        <v>146</v>
      </c>
      <c r="B18" s="33">
        <v>53</v>
      </c>
      <c r="C18" s="33">
        <v>53</v>
      </c>
      <c r="D18" s="33">
        <v>298</v>
      </c>
      <c r="E18" s="34">
        <f>D18/B18*100</f>
        <v>562.264150943396</v>
      </c>
      <c r="F18" s="34">
        <f>D18/C18*100</f>
        <v>562.264150943396</v>
      </c>
    </row>
    <row r="19" ht="24" customHeight="1" spans="1:6">
      <c r="A19" s="79" t="s">
        <v>147</v>
      </c>
      <c r="B19" s="33">
        <v>4339</v>
      </c>
      <c r="C19" s="33">
        <v>4007</v>
      </c>
      <c r="D19" s="33">
        <v>1094</v>
      </c>
      <c r="E19" s="34">
        <f>D19/B19*100</f>
        <v>25.2131827610048</v>
      </c>
      <c r="F19" s="34">
        <f>D19/C19*100</f>
        <v>27.3022211130522</v>
      </c>
    </row>
    <row r="20" s="81" customFormat="1" ht="24" customHeight="1" spans="1:6">
      <c r="A20" s="77" t="s">
        <v>148</v>
      </c>
      <c r="B20" s="29">
        <f>SUM(B21:B27)</f>
        <v>3371</v>
      </c>
      <c r="C20" s="29">
        <f>SUM(C21:C27)</f>
        <v>3149</v>
      </c>
      <c r="D20" s="29">
        <f>SUM(D21:D27)</f>
        <v>1762</v>
      </c>
      <c r="E20" s="31">
        <f>D20/B20*100</f>
        <v>52.2693562741026</v>
      </c>
      <c r="F20" s="31">
        <f>D20/C20*100</f>
        <v>55.9542711972055</v>
      </c>
    </row>
    <row r="21" ht="24" customHeight="1" spans="1:6">
      <c r="A21" s="79" t="s">
        <v>149</v>
      </c>
      <c r="B21" s="33"/>
      <c r="C21" s="33"/>
      <c r="D21" s="33">
        <v>0</v>
      </c>
      <c r="E21" s="34"/>
      <c r="F21" s="34"/>
    </row>
    <row r="22" ht="24" customHeight="1" spans="1:6">
      <c r="A22" s="79" t="s">
        <v>150</v>
      </c>
      <c r="B22" s="33">
        <v>741</v>
      </c>
      <c r="C22" s="33">
        <v>660</v>
      </c>
      <c r="D22" s="33">
        <v>521</v>
      </c>
      <c r="E22" s="34">
        <f>D22/B22*100</f>
        <v>70.3103913630229</v>
      </c>
      <c r="F22" s="34">
        <f>D22/C22*100</f>
        <v>78.9393939393939</v>
      </c>
    </row>
    <row r="23" ht="24" customHeight="1" spans="1:6">
      <c r="A23" s="79" t="s">
        <v>151</v>
      </c>
      <c r="B23" s="33"/>
      <c r="C23" s="33"/>
      <c r="D23" s="33">
        <v>0</v>
      </c>
      <c r="E23" s="34"/>
      <c r="F23" s="34"/>
    </row>
    <row r="24" ht="24" customHeight="1" spans="1:6">
      <c r="A24" s="79" t="s">
        <v>152</v>
      </c>
      <c r="B24" s="33">
        <v>2460</v>
      </c>
      <c r="C24" s="33">
        <v>2460</v>
      </c>
      <c r="D24" s="33">
        <v>1100</v>
      </c>
      <c r="E24" s="34">
        <f>D24/B24*100</f>
        <v>44.7154471544715</v>
      </c>
      <c r="F24" s="34">
        <f>D24/C24*100</f>
        <v>44.7154471544715</v>
      </c>
    </row>
    <row r="25" ht="24" customHeight="1" spans="1:6">
      <c r="A25" s="79" t="s">
        <v>153</v>
      </c>
      <c r="B25" s="33">
        <v>155</v>
      </c>
      <c r="C25" s="33">
        <v>14</v>
      </c>
      <c r="D25" s="33">
        <v>141</v>
      </c>
      <c r="E25" s="34">
        <f>D25/B25*100</f>
        <v>90.9677419354839</v>
      </c>
      <c r="F25" s="34"/>
    </row>
    <row r="26" ht="24" customHeight="1" spans="1:6">
      <c r="A26" s="79" t="s">
        <v>154</v>
      </c>
      <c r="B26" s="33"/>
      <c r="C26" s="33"/>
      <c r="D26" s="33">
        <v>0</v>
      </c>
      <c r="E26" s="34"/>
      <c r="F26" s="34"/>
    </row>
    <row r="27" ht="24" customHeight="1" spans="1:6">
      <c r="A27" s="79" t="s">
        <v>155</v>
      </c>
      <c r="B27" s="33">
        <v>15</v>
      </c>
      <c r="C27" s="33">
        <v>15</v>
      </c>
      <c r="D27" s="33">
        <v>0</v>
      </c>
      <c r="E27" s="34"/>
      <c r="F27" s="34"/>
    </row>
    <row r="28" s="81" customFormat="1" ht="24" customHeight="1" spans="1:6">
      <c r="A28" s="77" t="s">
        <v>156</v>
      </c>
      <c r="B28" s="29">
        <v>0</v>
      </c>
      <c r="C28" s="29">
        <v>0</v>
      </c>
      <c r="D28" s="29">
        <v>0</v>
      </c>
      <c r="E28" s="31"/>
      <c r="F28" s="31"/>
    </row>
    <row r="29" ht="24" customHeight="1" spans="1:6">
      <c r="A29" s="79" t="s">
        <v>149</v>
      </c>
      <c r="B29" s="33"/>
      <c r="C29" s="33"/>
      <c r="D29" s="33">
        <v>0</v>
      </c>
      <c r="E29" s="34"/>
      <c r="F29" s="34"/>
    </row>
    <row r="30" ht="24" customHeight="1" spans="1:6">
      <c r="A30" s="79" t="s">
        <v>150</v>
      </c>
      <c r="B30" s="33"/>
      <c r="C30" s="33"/>
      <c r="D30" s="33">
        <v>0</v>
      </c>
      <c r="E30" s="34"/>
      <c r="F30" s="34"/>
    </row>
    <row r="31" ht="24" customHeight="1" spans="1:6">
      <c r="A31" s="79" t="s">
        <v>151</v>
      </c>
      <c r="B31" s="33"/>
      <c r="C31" s="33"/>
      <c r="D31" s="33">
        <v>0</v>
      </c>
      <c r="E31" s="34"/>
      <c r="F31" s="34"/>
    </row>
    <row r="32" ht="24" customHeight="1" spans="1:6">
      <c r="A32" s="79" t="s">
        <v>153</v>
      </c>
      <c r="B32" s="33"/>
      <c r="C32" s="33"/>
      <c r="D32" s="33">
        <v>0</v>
      </c>
      <c r="E32" s="34"/>
      <c r="F32" s="34"/>
    </row>
    <row r="33" ht="24" customHeight="1" spans="1:6">
      <c r="A33" s="79" t="s">
        <v>154</v>
      </c>
      <c r="B33" s="33"/>
      <c r="C33" s="33"/>
      <c r="D33" s="33">
        <v>0</v>
      </c>
      <c r="E33" s="34"/>
      <c r="F33" s="34"/>
    </row>
    <row r="34" ht="24" customHeight="1" spans="1:6">
      <c r="A34" s="79" t="s">
        <v>155</v>
      </c>
      <c r="B34" s="33"/>
      <c r="C34" s="33"/>
      <c r="D34" s="33">
        <v>0</v>
      </c>
      <c r="E34" s="34"/>
      <c r="F34" s="34"/>
    </row>
    <row r="35" s="81" customFormat="1" ht="24" customHeight="1" spans="1:6">
      <c r="A35" s="77" t="s">
        <v>157</v>
      </c>
      <c r="B35" s="29">
        <f>SUM(B36:B38)</f>
        <v>7813</v>
      </c>
      <c r="C35" s="29">
        <f>SUM(C36:C38)</f>
        <v>7420</v>
      </c>
      <c r="D35" s="29">
        <f>SUM(D36:D38)</f>
        <v>6662</v>
      </c>
      <c r="E35" s="31">
        <f>D35/B35*100</f>
        <v>85.2681428388583</v>
      </c>
      <c r="F35" s="31">
        <f>D35/C35*100</f>
        <v>89.7843665768194</v>
      </c>
    </row>
    <row r="36" ht="24" customHeight="1" spans="1:6">
      <c r="A36" s="79" t="s">
        <v>158</v>
      </c>
      <c r="B36" s="33">
        <v>4315</v>
      </c>
      <c r="C36" s="33">
        <v>4315</v>
      </c>
      <c r="D36" s="33">
        <v>4771</v>
      </c>
      <c r="E36" s="34">
        <f>D36/B36*100</f>
        <v>110.567786790267</v>
      </c>
      <c r="F36" s="34">
        <f>D36/C36*100</f>
        <v>110.567786790267</v>
      </c>
    </row>
    <row r="37" ht="24" customHeight="1" spans="1:6">
      <c r="A37" s="79" t="s">
        <v>159</v>
      </c>
      <c r="B37" s="33">
        <v>3498</v>
      </c>
      <c r="C37" s="33">
        <v>3105</v>
      </c>
      <c r="D37" s="33">
        <v>1891</v>
      </c>
      <c r="E37" s="34">
        <f>D37/B37*100</f>
        <v>54.0594625500286</v>
      </c>
      <c r="F37" s="34">
        <f>D37/C37*100</f>
        <v>60.9017713365539</v>
      </c>
    </row>
    <row r="38" ht="24" customHeight="1" spans="1:6">
      <c r="A38" s="79" t="s">
        <v>160</v>
      </c>
      <c r="B38" s="33"/>
      <c r="C38" s="33"/>
      <c r="D38" s="33">
        <v>0</v>
      </c>
      <c r="E38" s="34"/>
      <c r="F38" s="34"/>
    </row>
    <row r="39" s="81" customFormat="1" ht="24" customHeight="1" spans="1:6">
      <c r="A39" s="77" t="s">
        <v>161</v>
      </c>
      <c r="B39" s="29">
        <f>SUM(B40:B41)</f>
        <v>143</v>
      </c>
      <c r="C39" s="29">
        <f>SUM(C40:C41)</f>
        <v>102</v>
      </c>
      <c r="D39" s="29">
        <f>SUM(D40:D41)</f>
        <v>40</v>
      </c>
      <c r="E39" s="31">
        <f>D39/B39*100</f>
        <v>27.972027972028</v>
      </c>
      <c r="F39" s="31">
        <f>D39/C39*100</f>
        <v>39.2156862745098</v>
      </c>
    </row>
    <row r="40" ht="24" customHeight="1" spans="1:6">
      <c r="A40" s="79" t="s">
        <v>162</v>
      </c>
      <c r="B40" s="33">
        <v>143</v>
      </c>
      <c r="C40" s="33">
        <v>102</v>
      </c>
      <c r="D40" s="33">
        <v>40</v>
      </c>
      <c r="E40" s="34">
        <f>D40/B40*100</f>
        <v>27.972027972028</v>
      </c>
      <c r="F40" s="34">
        <f>D40/C40*100</f>
        <v>39.2156862745098</v>
      </c>
    </row>
    <row r="41" ht="24" customHeight="1" spans="1:6">
      <c r="A41" s="79" t="s">
        <v>163</v>
      </c>
      <c r="B41" s="33"/>
      <c r="C41" s="33"/>
      <c r="D41" s="33">
        <v>0</v>
      </c>
      <c r="E41" s="34"/>
      <c r="F41" s="34"/>
    </row>
    <row r="42" s="81" customFormat="1" ht="24" customHeight="1" spans="1:6">
      <c r="A42" s="77" t="s">
        <v>164</v>
      </c>
      <c r="B42" s="29">
        <f>SUM(B43:B45)</f>
        <v>21819</v>
      </c>
      <c r="C42" s="29">
        <f>SUM(C43:C45)</f>
        <v>21499</v>
      </c>
      <c r="D42" s="29">
        <f>SUM(D43:D45)</f>
        <v>1214</v>
      </c>
      <c r="E42" s="31">
        <f>D42/B42*100</f>
        <v>5.56395801824098</v>
      </c>
      <c r="F42" s="31">
        <f>D42/C42*100</f>
        <v>5.64677426857063</v>
      </c>
    </row>
    <row r="43" ht="24" customHeight="1" spans="1:6">
      <c r="A43" s="79" t="s">
        <v>165</v>
      </c>
      <c r="B43" s="33"/>
      <c r="C43" s="33"/>
      <c r="D43" s="33">
        <v>0</v>
      </c>
      <c r="E43" s="34"/>
      <c r="F43" s="34"/>
    </row>
    <row r="44" ht="24" customHeight="1" spans="1:6">
      <c r="A44" s="79" t="s">
        <v>166</v>
      </c>
      <c r="B44" s="33"/>
      <c r="C44" s="33"/>
      <c r="D44" s="33">
        <v>0</v>
      </c>
      <c r="E44" s="34"/>
      <c r="F44" s="34"/>
    </row>
    <row r="45" ht="24" customHeight="1" spans="1:6">
      <c r="A45" s="79" t="s">
        <v>167</v>
      </c>
      <c r="B45" s="33">
        <v>21819</v>
      </c>
      <c r="C45" s="33">
        <v>21499</v>
      </c>
      <c r="D45" s="33">
        <v>1214</v>
      </c>
      <c r="E45" s="34">
        <f>D45/B45*100</f>
        <v>5.56395801824098</v>
      </c>
      <c r="F45" s="34">
        <f>D45/C45*100</f>
        <v>5.64677426857063</v>
      </c>
    </row>
    <row r="46" s="81" customFormat="1" ht="24" customHeight="1" spans="1:6">
      <c r="A46" s="77" t="s">
        <v>168</v>
      </c>
      <c r="B46" s="29">
        <f>SUM(B47:B50)</f>
        <v>0</v>
      </c>
      <c r="C46" s="29">
        <f>SUM(C47:C50)</f>
        <v>0</v>
      </c>
      <c r="D46" s="29">
        <f>SUM(D47:D50)</f>
        <v>0</v>
      </c>
      <c r="E46" s="31"/>
      <c r="F46" s="31"/>
    </row>
    <row r="47" ht="24" customHeight="1" spans="1:6">
      <c r="A47" s="79" t="s">
        <v>169</v>
      </c>
      <c r="B47" s="33"/>
      <c r="C47" s="33"/>
      <c r="D47" s="33"/>
      <c r="E47" s="34"/>
      <c r="F47" s="34"/>
    </row>
    <row r="48" ht="24" customHeight="1" spans="1:6">
      <c r="A48" s="79" t="s">
        <v>170</v>
      </c>
      <c r="B48" s="33"/>
      <c r="C48" s="33"/>
      <c r="D48" s="33"/>
      <c r="E48" s="34"/>
      <c r="F48" s="34"/>
    </row>
    <row r="49" ht="24" customHeight="1" spans="1:6">
      <c r="A49" s="79" t="s">
        <v>171</v>
      </c>
      <c r="B49" s="33"/>
      <c r="C49" s="33"/>
      <c r="D49" s="33"/>
      <c r="E49" s="34"/>
      <c r="F49" s="34"/>
    </row>
    <row r="50" ht="24" customHeight="1" spans="1:6">
      <c r="A50" s="79" t="s">
        <v>172</v>
      </c>
      <c r="B50" s="33"/>
      <c r="C50" s="33"/>
      <c r="D50" s="33"/>
      <c r="E50" s="34"/>
      <c r="F50" s="34"/>
    </row>
    <row r="51" ht="24" customHeight="1" spans="1:6">
      <c r="A51" s="77" t="s">
        <v>173</v>
      </c>
      <c r="B51" s="29">
        <f>SUM(B52:B56)</f>
        <v>2013</v>
      </c>
      <c r="C51" s="29">
        <f>SUM(C52:C56)</f>
        <v>1973</v>
      </c>
      <c r="D51" s="29">
        <f>SUM(D52:D56)</f>
        <v>2439</v>
      </c>
      <c r="E51" s="31">
        <f>D51/B51*100</f>
        <v>121.162444113264</v>
      </c>
      <c r="F51" s="31">
        <f>D51/C51*100</f>
        <v>123.618854536239</v>
      </c>
    </row>
    <row r="52" ht="24" customHeight="1" spans="1:6">
      <c r="A52" s="79" t="s">
        <v>174</v>
      </c>
      <c r="B52" s="33">
        <v>1629</v>
      </c>
      <c r="C52" s="33">
        <v>1614</v>
      </c>
      <c r="D52" s="33">
        <v>1906</v>
      </c>
      <c r="E52" s="34">
        <f>D52/B52*100</f>
        <v>117.004297114794</v>
      </c>
      <c r="F52" s="34">
        <f>D52/C52*100</f>
        <v>118.091697645601</v>
      </c>
    </row>
    <row r="53" ht="24" customHeight="1" spans="1:6">
      <c r="A53" s="79" t="s">
        <v>175</v>
      </c>
      <c r="B53" s="33"/>
      <c r="C53" s="33"/>
      <c r="D53" s="33">
        <v>0</v>
      </c>
      <c r="E53" s="34"/>
      <c r="F53" s="34"/>
    </row>
    <row r="54" ht="24" customHeight="1" spans="1:6">
      <c r="A54" s="79" t="s">
        <v>176</v>
      </c>
      <c r="B54" s="33"/>
      <c r="C54" s="33"/>
      <c r="D54" s="33">
        <v>0</v>
      </c>
      <c r="E54" s="34"/>
      <c r="F54" s="34"/>
    </row>
    <row r="55" ht="24" customHeight="1" spans="1:6">
      <c r="A55" s="79" t="s">
        <v>177</v>
      </c>
      <c r="B55" s="33"/>
      <c r="C55" s="33"/>
      <c r="D55" s="33">
        <v>0</v>
      </c>
      <c r="E55" s="34"/>
      <c r="F55" s="34"/>
    </row>
    <row r="56" ht="24" customHeight="1" spans="1:6">
      <c r="A56" s="79" t="s">
        <v>178</v>
      </c>
      <c r="B56" s="33">
        <v>384</v>
      </c>
      <c r="C56" s="33">
        <v>359</v>
      </c>
      <c r="D56" s="33">
        <v>533</v>
      </c>
      <c r="E56" s="34">
        <f>D56/B56*100</f>
        <v>138.802083333333</v>
      </c>
      <c r="F56" s="34">
        <f>D56/C56*100</f>
        <v>148.467966573816</v>
      </c>
    </row>
    <row r="57" ht="24" customHeight="1" spans="1:6">
      <c r="A57" s="77" t="s">
        <v>179</v>
      </c>
      <c r="B57" s="29">
        <f>SUM(B58:B60)</f>
        <v>0</v>
      </c>
      <c r="C57" s="29">
        <f>SUM(C58:C60)</f>
        <v>0</v>
      </c>
      <c r="D57" s="29">
        <f>SUM(D58:D60)</f>
        <v>0</v>
      </c>
      <c r="E57" s="31"/>
      <c r="F57" s="31"/>
    </row>
    <row r="58" ht="24" customHeight="1" spans="1:6">
      <c r="A58" s="79" t="s">
        <v>180</v>
      </c>
      <c r="B58" s="33"/>
      <c r="C58" s="33"/>
      <c r="D58" s="33"/>
      <c r="E58" s="34"/>
      <c r="F58" s="34"/>
    </row>
    <row r="59" ht="24" customHeight="1" spans="1:6">
      <c r="A59" s="79" t="s">
        <v>181</v>
      </c>
      <c r="B59" s="33"/>
      <c r="C59" s="33"/>
      <c r="D59" s="33"/>
      <c r="E59" s="34"/>
      <c r="F59" s="34"/>
    </row>
    <row r="60" ht="24" customHeight="1" spans="1:6">
      <c r="A60" s="79" t="s">
        <v>182</v>
      </c>
      <c r="B60" s="33"/>
      <c r="C60" s="33"/>
      <c r="D60" s="33"/>
      <c r="E60" s="34"/>
      <c r="F60" s="34"/>
    </row>
    <row r="61" ht="24" customHeight="1" spans="1:6">
      <c r="A61" s="77" t="s">
        <v>183</v>
      </c>
      <c r="B61" s="29">
        <f>SUM(B62:B65)</f>
        <v>1474</v>
      </c>
      <c r="C61" s="29">
        <f>SUM(C62:C65)</f>
        <v>1474</v>
      </c>
      <c r="D61" s="29">
        <f>SUM(D62:D65)</f>
        <v>1883</v>
      </c>
      <c r="E61" s="31">
        <f>D61/B61*100</f>
        <v>127.74762550882</v>
      </c>
      <c r="F61" s="31">
        <f>D61/C61*100</f>
        <v>127.74762550882</v>
      </c>
    </row>
    <row r="62" ht="24" customHeight="1" spans="1:6">
      <c r="A62" s="79" t="s">
        <v>184</v>
      </c>
      <c r="B62" s="33">
        <v>1464</v>
      </c>
      <c r="C62" s="33">
        <v>1464</v>
      </c>
      <c r="D62" s="33">
        <v>1883</v>
      </c>
      <c r="E62" s="34">
        <f>D62/B62*100</f>
        <v>128.620218579235</v>
      </c>
      <c r="F62" s="34">
        <f>D62/C62*100</f>
        <v>128.620218579235</v>
      </c>
    </row>
    <row r="63" ht="24" customHeight="1" spans="1:6">
      <c r="A63" s="79" t="s">
        <v>185</v>
      </c>
      <c r="B63" s="33"/>
      <c r="C63" s="33"/>
      <c r="D63" s="33">
        <v>0</v>
      </c>
      <c r="E63" s="34"/>
      <c r="F63" s="34"/>
    </row>
    <row r="64" ht="24" customHeight="1" spans="1:6">
      <c r="A64" s="79" t="s">
        <v>186</v>
      </c>
      <c r="B64" s="33">
        <v>10</v>
      </c>
      <c r="C64" s="33">
        <v>10</v>
      </c>
      <c r="D64" s="33">
        <v>0</v>
      </c>
      <c r="E64" s="34"/>
      <c r="F64" s="34"/>
    </row>
    <row r="65" ht="24" customHeight="1" spans="1:6">
      <c r="A65" s="79" t="s">
        <v>187</v>
      </c>
      <c r="B65" s="33"/>
      <c r="C65" s="33"/>
      <c r="D65" s="33">
        <v>0</v>
      </c>
      <c r="E65" s="34"/>
      <c r="F65" s="34"/>
    </row>
    <row r="66" ht="24" customHeight="1" spans="1:6">
      <c r="A66" s="77" t="s">
        <v>188</v>
      </c>
      <c r="B66" s="29">
        <f>SUM(B67:B71)</f>
        <v>385</v>
      </c>
      <c r="C66" s="29">
        <f>SUM(C67:C71)</f>
        <v>0</v>
      </c>
      <c r="D66" s="29">
        <f>SUM(D67:D71)</f>
        <v>1902</v>
      </c>
      <c r="E66" s="31">
        <f>D66/B66*100</f>
        <v>494.025974025974</v>
      </c>
      <c r="F66" s="31"/>
    </row>
    <row r="67" ht="24" customHeight="1" spans="1:6">
      <c r="A67" s="79" t="s">
        <v>189</v>
      </c>
      <c r="B67" s="33"/>
      <c r="C67" s="33"/>
      <c r="D67" s="33"/>
      <c r="E67" s="34"/>
      <c r="F67" s="34"/>
    </row>
    <row r="68" ht="30" customHeight="1" spans="1:6">
      <c r="A68" s="79" t="s">
        <v>190</v>
      </c>
      <c r="B68" s="33"/>
      <c r="C68" s="33"/>
      <c r="D68" s="33"/>
      <c r="E68" s="34"/>
      <c r="F68" s="34"/>
    </row>
    <row r="69" ht="24" customHeight="1" spans="1:6">
      <c r="A69" s="79" t="s">
        <v>191</v>
      </c>
      <c r="B69" s="33"/>
      <c r="C69" s="33"/>
      <c r="D69" s="33"/>
      <c r="E69" s="34"/>
      <c r="F69" s="34"/>
    </row>
    <row r="70" ht="24" customHeight="1" spans="1:6">
      <c r="A70" s="79" t="s">
        <v>192</v>
      </c>
      <c r="B70" s="33"/>
      <c r="C70" s="33"/>
      <c r="D70" s="33"/>
      <c r="E70" s="34"/>
      <c r="F70" s="34"/>
    </row>
    <row r="71" ht="24" customHeight="1" spans="1:6">
      <c r="A71" s="79" t="s">
        <v>193</v>
      </c>
      <c r="B71" s="33">
        <v>385</v>
      </c>
      <c r="C71" s="33"/>
      <c r="D71" s="33">
        <f>1052+861-11</f>
        <v>1902</v>
      </c>
      <c r="E71" s="34">
        <f>D71/B71*100</f>
        <v>494.025974025974</v>
      </c>
      <c r="F71" s="34"/>
    </row>
    <row r="72" ht="24" customHeight="1" spans="1:6">
      <c r="A72" s="36" t="s">
        <v>85</v>
      </c>
      <c r="B72" s="29">
        <f>B66+B61+B51+B46+B42+B39+B35+B28+B20+B9+B4+B57</f>
        <v>79758</v>
      </c>
      <c r="C72" s="29">
        <f>C66+C61+C51+C46+C42+C39+C35+C28+C20+C9+C4+C57</f>
        <v>71109</v>
      </c>
      <c r="D72" s="29">
        <f>D66+D61+D51+D46+D42+D39+D35+D28+D20+D9+D4+D57</f>
        <v>62389</v>
      </c>
      <c r="E72" s="31">
        <f>D72/B72*100</f>
        <v>78.2228741944382</v>
      </c>
      <c r="F72" s="31">
        <f>D72/C72*100</f>
        <v>87.7371359462234</v>
      </c>
    </row>
    <row r="74" customHeight="1" spans="1:6">
      <c r="C74" s="84"/>
      <c r="D74" s="84"/>
    </row>
  </sheetData>
  <mergeCells count="2">
    <mergeCell ref="A1:F1"/>
    <mergeCell ref="E2:F2"/>
  </mergeCells>
  <printOptions horizontalCentered="1"/>
  <pageMargins left="0.551181102362205" right="0.551181102362205" top="0.590551181102362" bottom="0.590551181102362" header="0.31496062992126" footer="0.31496062992126"/>
  <pageSetup paperSize="9" firstPageNumber="4" orientation="portrait" useFirstPageNumber="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12.1061946902655" defaultRowHeight="24.9" customHeight="1" outlineLevelCol="5"/>
  <cols>
    <col min="1" max="1" width="31.6637168141593" style="55" customWidth="1"/>
    <col min="2" max="6" width="11.3362831858407" style="3" customWidth="1"/>
    <col min="7" max="163" width="12.1061946902655" style="3"/>
    <col min="164" max="164" width="9.44247787610619" style="3" customWidth="1"/>
    <col min="165" max="165" width="34.7787610619469" style="3" customWidth="1"/>
    <col min="166" max="169" width="19.6637168141593" style="3" customWidth="1"/>
    <col min="170" max="16384" width="12.1061946902655" style="3"/>
  </cols>
  <sheetData>
    <row r="1" ht="52.2" customHeight="1" spans="1:6">
      <c r="A1" s="74" t="s">
        <v>194</v>
      </c>
      <c r="B1" s="74"/>
      <c r="C1" s="74"/>
      <c r="D1" s="74"/>
      <c r="E1" s="74"/>
      <c r="F1" s="74"/>
    </row>
    <row r="2" ht="19.95" customHeight="1" spans="1:6">
      <c r="A2" s="75"/>
      <c r="E2" s="76" t="s">
        <v>24</v>
      </c>
      <c r="F2" s="76"/>
    </row>
    <row r="3" ht="31.95" customHeight="1" spans="1:6">
      <c r="A3" s="24" t="s">
        <v>25</v>
      </c>
      <c r="B3" s="25" t="s">
        <v>59</v>
      </c>
      <c r="C3" s="25" t="s">
        <v>27</v>
      </c>
      <c r="D3" s="25" t="s">
        <v>28</v>
      </c>
      <c r="E3" s="25" t="s">
        <v>60</v>
      </c>
      <c r="F3" s="25" t="s">
        <v>30</v>
      </c>
    </row>
    <row r="4" s="73" customFormat="1" ht="24" customHeight="1" spans="1:6">
      <c r="A4" s="77" t="s">
        <v>132</v>
      </c>
      <c r="B4" s="29">
        <f>SUM(B5:B8)</f>
        <v>2402</v>
      </c>
      <c r="C4" s="29">
        <f>SUM(C5:C8)</f>
        <v>2402</v>
      </c>
      <c r="D4" s="29">
        <f>SUM(D5:D8)</f>
        <v>2664</v>
      </c>
      <c r="E4" s="78">
        <f t="shared" ref="E4:E11" si="0">D4/B4*100</f>
        <v>110.907577019151</v>
      </c>
      <c r="F4" s="78">
        <f t="shared" ref="F4:F11" si="1">D4/C4*100</f>
        <v>110.907577019151</v>
      </c>
    </row>
    <row r="5" ht="24" customHeight="1" spans="1:6">
      <c r="A5" s="79" t="s">
        <v>133</v>
      </c>
      <c r="B5" s="33">
        <v>1687</v>
      </c>
      <c r="C5" s="33">
        <v>1687</v>
      </c>
      <c r="D5" s="33">
        <v>1665</v>
      </c>
      <c r="E5" s="34">
        <f t="shared" si="0"/>
        <v>98.6959098992294</v>
      </c>
      <c r="F5" s="34">
        <f t="shared" si="1"/>
        <v>98.6959098992294</v>
      </c>
    </row>
    <row r="6" ht="24" customHeight="1" spans="1:6">
      <c r="A6" s="79" t="s">
        <v>134</v>
      </c>
      <c r="B6" s="33">
        <v>473</v>
      </c>
      <c r="C6" s="33">
        <v>473</v>
      </c>
      <c r="D6" s="33">
        <v>614</v>
      </c>
      <c r="E6" s="34">
        <f t="shared" si="0"/>
        <v>129.809725158562</v>
      </c>
      <c r="F6" s="34">
        <f t="shared" si="1"/>
        <v>129.809725158562</v>
      </c>
    </row>
    <row r="7" ht="24" customHeight="1" spans="1:6">
      <c r="A7" s="79" t="s">
        <v>135</v>
      </c>
      <c r="B7" s="33">
        <v>186</v>
      </c>
      <c r="C7" s="33">
        <v>186</v>
      </c>
      <c r="D7" s="33">
        <v>197</v>
      </c>
      <c r="E7" s="34">
        <f t="shared" si="0"/>
        <v>105.913978494624</v>
      </c>
      <c r="F7" s="34">
        <f t="shared" si="1"/>
        <v>105.913978494624</v>
      </c>
    </row>
    <row r="8" ht="24" customHeight="1" spans="1:6">
      <c r="A8" s="79" t="s">
        <v>136</v>
      </c>
      <c r="B8" s="33">
        <v>56</v>
      </c>
      <c r="C8" s="33">
        <v>56</v>
      </c>
      <c r="D8" s="33">
        <v>188</v>
      </c>
      <c r="E8" s="34">
        <f t="shared" si="0"/>
        <v>335.714285714286</v>
      </c>
      <c r="F8" s="34">
        <f t="shared" si="1"/>
        <v>335.714285714286</v>
      </c>
    </row>
    <row r="9" s="73" customFormat="1" ht="24" customHeight="1" spans="1:6">
      <c r="A9" s="77" t="s">
        <v>137</v>
      </c>
      <c r="B9" s="29">
        <f>SUM(B10:B19)</f>
        <v>303</v>
      </c>
      <c r="C9" s="29">
        <f>SUM(C10:C19)</f>
        <v>303</v>
      </c>
      <c r="D9" s="29">
        <f>SUM(D10:D19)</f>
        <v>540</v>
      </c>
      <c r="E9" s="31">
        <f t="shared" si="0"/>
        <v>178.217821782178</v>
      </c>
      <c r="F9" s="31">
        <f t="shared" si="1"/>
        <v>178.217821782178</v>
      </c>
    </row>
    <row r="10" ht="24" customHeight="1" spans="1:6">
      <c r="A10" s="79" t="s">
        <v>138</v>
      </c>
      <c r="B10" s="33">
        <v>274</v>
      </c>
      <c r="C10" s="33">
        <v>274</v>
      </c>
      <c r="D10" s="33">
        <v>371</v>
      </c>
      <c r="E10" s="34">
        <f t="shared" si="0"/>
        <v>135.401459854015</v>
      </c>
      <c r="F10" s="34">
        <f t="shared" si="1"/>
        <v>135.401459854015</v>
      </c>
    </row>
    <row r="11" ht="24" customHeight="1" spans="1:6">
      <c r="A11" s="79" t="s">
        <v>139</v>
      </c>
      <c r="B11" s="33">
        <v>4</v>
      </c>
      <c r="C11" s="33">
        <v>4</v>
      </c>
      <c r="D11" s="33">
        <v>5</v>
      </c>
      <c r="E11" s="34">
        <f t="shared" si="0"/>
        <v>125</v>
      </c>
      <c r="F11" s="34">
        <f t="shared" si="1"/>
        <v>125</v>
      </c>
    </row>
    <row r="12" ht="24" customHeight="1" spans="1:6">
      <c r="A12" s="79" t="s">
        <v>140</v>
      </c>
      <c r="B12" s="33"/>
      <c r="C12" s="33"/>
      <c r="D12" s="33"/>
      <c r="E12" s="34"/>
      <c r="F12" s="34"/>
    </row>
    <row r="13" ht="24" customHeight="1" spans="1:6">
      <c r="A13" s="79" t="s">
        <v>141</v>
      </c>
      <c r="B13" s="33"/>
      <c r="C13" s="33"/>
      <c r="D13" s="33"/>
      <c r="E13" s="34"/>
      <c r="F13" s="34"/>
    </row>
    <row r="14" ht="24" customHeight="1" spans="1:6">
      <c r="A14" s="79" t="s">
        <v>142</v>
      </c>
      <c r="B14" s="33"/>
      <c r="C14" s="33"/>
      <c r="D14" s="33">
        <v>81</v>
      </c>
      <c r="E14" s="34"/>
      <c r="F14" s="34"/>
    </row>
    <row r="15" ht="24" customHeight="1" spans="1:6">
      <c r="A15" s="79" t="s">
        <v>143</v>
      </c>
      <c r="B15" s="33">
        <v>4</v>
      </c>
      <c r="C15" s="33">
        <v>4</v>
      </c>
      <c r="D15" s="33">
        <v>4</v>
      </c>
      <c r="E15" s="34">
        <f>D15/B15*100</f>
        <v>100</v>
      </c>
      <c r="F15" s="34">
        <f>D15/C15*100</f>
        <v>100</v>
      </c>
    </row>
    <row r="16" ht="24" customHeight="1" spans="1:6">
      <c r="A16" s="79" t="s">
        <v>144</v>
      </c>
      <c r="B16" s="33"/>
      <c r="C16" s="33"/>
      <c r="D16" s="33"/>
      <c r="E16" s="34"/>
      <c r="F16" s="34"/>
    </row>
    <row r="17" ht="24" customHeight="1" spans="1:6">
      <c r="A17" s="79" t="s">
        <v>145</v>
      </c>
      <c r="B17" s="33">
        <v>18</v>
      </c>
      <c r="C17" s="33">
        <v>18</v>
      </c>
      <c r="D17" s="33">
        <v>18</v>
      </c>
      <c r="E17" s="34">
        <f>D17/B17*100</f>
        <v>100</v>
      </c>
      <c r="F17" s="34">
        <f>D17/C17*100</f>
        <v>100</v>
      </c>
    </row>
    <row r="18" ht="24" customHeight="1" spans="1:6">
      <c r="A18" s="79" t="s">
        <v>146</v>
      </c>
      <c r="B18" s="33"/>
      <c r="C18" s="33"/>
      <c r="D18" s="33"/>
      <c r="E18" s="34"/>
      <c r="F18" s="34"/>
    </row>
    <row r="19" ht="24" customHeight="1" spans="1:6">
      <c r="A19" s="79" t="s">
        <v>147</v>
      </c>
      <c r="B19" s="33">
        <v>3</v>
      </c>
      <c r="C19" s="33">
        <v>3</v>
      </c>
      <c r="D19" s="33">
        <v>61</v>
      </c>
      <c r="E19" s="34">
        <f>D19/B19*100</f>
        <v>2033.33333333333</v>
      </c>
      <c r="F19" s="34">
        <f>D19/C19*100</f>
        <v>2033.33333333333</v>
      </c>
    </row>
    <row r="20" ht="24" customHeight="1" spans="1:6">
      <c r="A20" s="77" t="s">
        <v>148</v>
      </c>
      <c r="B20" s="29">
        <f>SUM(B21:B27)</f>
        <v>0</v>
      </c>
      <c r="C20" s="29">
        <f>SUM(C21:C27)</f>
        <v>0</v>
      </c>
      <c r="D20" s="29">
        <f>SUM(D21:D27)</f>
        <v>0</v>
      </c>
      <c r="E20" s="31"/>
      <c r="F20" s="31"/>
    </row>
    <row r="21" ht="24" customHeight="1" spans="1:6">
      <c r="A21" s="79" t="s">
        <v>149</v>
      </c>
      <c r="B21" s="33"/>
      <c r="C21" s="33"/>
      <c r="D21" s="33"/>
      <c r="E21" s="34"/>
      <c r="F21" s="34"/>
    </row>
    <row r="22" ht="24" customHeight="1" spans="1:6">
      <c r="A22" s="79" t="s">
        <v>150</v>
      </c>
      <c r="B22" s="33"/>
      <c r="C22" s="33"/>
      <c r="D22" s="33"/>
      <c r="E22" s="34"/>
      <c r="F22" s="34"/>
    </row>
    <row r="23" ht="24" customHeight="1" spans="1:6">
      <c r="A23" s="79" t="s">
        <v>151</v>
      </c>
      <c r="B23" s="33"/>
      <c r="C23" s="33"/>
      <c r="D23" s="33"/>
      <c r="E23" s="34"/>
      <c r="F23" s="34"/>
    </row>
    <row r="24" ht="24" customHeight="1" spans="1:6">
      <c r="A24" s="79" t="s">
        <v>152</v>
      </c>
      <c r="B24" s="33"/>
      <c r="C24" s="33"/>
      <c r="D24" s="33"/>
      <c r="E24" s="34"/>
      <c r="F24" s="34"/>
    </row>
    <row r="25" ht="24" customHeight="1" spans="1:6">
      <c r="A25" s="79" t="s">
        <v>153</v>
      </c>
      <c r="B25" s="33"/>
      <c r="C25" s="33"/>
      <c r="D25" s="33"/>
      <c r="E25" s="34"/>
      <c r="F25" s="34"/>
    </row>
    <row r="26" ht="24" customHeight="1" spans="1:6">
      <c r="A26" s="79" t="s">
        <v>154</v>
      </c>
      <c r="B26" s="33"/>
      <c r="C26" s="33"/>
      <c r="D26" s="33"/>
      <c r="E26" s="34"/>
      <c r="F26" s="34"/>
    </row>
    <row r="27" ht="24" customHeight="1" spans="1:6">
      <c r="A27" s="79" t="s">
        <v>155</v>
      </c>
      <c r="B27" s="33"/>
      <c r="C27" s="33"/>
      <c r="D27" s="33"/>
      <c r="E27" s="34"/>
      <c r="F27" s="34"/>
    </row>
    <row r="28" ht="24" customHeight="1" spans="1:6">
      <c r="A28" s="77" t="s">
        <v>156</v>
      </c>
      <c r="B28" s="29"/>
      <c r="C28" s="29"/>
      <c r="D28" s="29"/>
      <c r="E28" s="31"/>
      <c r="F28" s="31"/>
    </row>
    <row r="29" s="73" customFormat="1" ht="24" customHeight="1" spans="1:6">
      <c r="A29" s="77" t="s">
        <v>157</v>
      </c>
      <c r="B29" s="29">
        <f>SUM(B30:B32)</f>
        <v>4464</v>
      </c>
      <c r="C29" s="29">
        <f>SUM(C30:C32)</f>
        <v>4464</v>
      </c>
      <c r="D29" s="29">
        <f>SUM(D30:D32)</f>
        <v>5225</v>
      </c>
      <c r="E29" s="31">
        <f>D29/B29*100</f>
        <v>117.047491039427</v>
      </c>
      <c r="F29" s="31">
        <f>D29/C29*100</f>
        <v>117.047491039427</v>
      </c>
    </row>
    <row r="30" ht="24" customHeight="1" spans="1:6">
      <c r="A30" s="79" t="s">
        <v>158</v>
      </c>
      <c r="B30" s="33">
        <v>4302</v>
      </c>
      <c r="C30" s="33">
        <v>4302</v>
      </c>
      <c r="D30" s="33">
        <v>4771</v>
      </c>
      <c r="E30" s="34">
        <f>D30/B30*100</f>
        <v>110.901906090191</v>
      </c>
      <c r="F30" s="34">
        <f>D30/C30*100</f>
        <v>110.901906090191</v>
      </c>
    </row>
    <row r="31" ht="24" customHeight="1" spans="1:6">
      <c r="A31" s="79" t="s">
        <v>159</v>
      </c>
      <c r="B31" s="33">
        <v>162</v>
      </c>
      <c r="C31" s="33">
        <v>162</v>
      </c>
      <c r="D31" s="33">
        <v>454</v>
      </c>
      <c r="E31" s="34">
        <f>D31/B31*100</f>
        <v>280.246913580247</v>
      </c>
      <c r="F31" s="34">
        <f>D31/C31*100</f>
        <v>280.246913580247</v>
      </c>
    </row>
    <row r="32" ht="24" customHeight="1" spans="1:6">
      <c r="A32" s="79" t="s">
        <v>160</v>
      </c>
      <c r="B32" s="33"/>
      <c r="C32" s="33"/>
      <c r="D32" s="33"/>
      <c r="E32" s="34"/>
      <c r="F32" s="34"/>
    </row>
    <row r="33" ht="24" customHeight="1" spans="1:6">
      <c r="A33" s="77" t="s">
        <v>161</v>
      </c>
      <c r="B33" s="29">
        <f>SUM(B34:B35)</f>
        <v>0</v>
      </c>
      <c r="C33" s="29">
        <f>SUM(C34:C35)</f>
        <v>0</v>
      </c>
      <c r="D33" s="29">
        <f>SUM(D34:D35)</f>
        <v>0</v>
      </c>
      <c r="E33" s="31"/>
      <c r="F33" s="31"/>
    </row>
    <row r="34" ht="24" customHeight="1" spans="1:6">
      <c r="A34" s="79" t="s">
        <v>162</v>
      </c>
      <c r="B34" s="33"/>
      <c r="C34" s="33"/>
      <c r="D34" s="33"/>
      <c r="E34" s="34"/>
      <c r="F34" s="34"/>
    </row>
    <row r="35" ht="24" customHeight="1" spans="1:6">
      <c r="A35" s="79" t="s">
        <v>163</v>
      </c>
      <c r="B35" s="33"/>
      <c r="C35" s="33"/>
      <c r="D35" s="33"/>
      <c r="E35" s="34"/>
      <c r="F35" s="34"/>
    </row>
    <row r="36" s="73" customFormat="1" ht="24" customHeight="1" spans="1:6">
      <c r="A36" s="77" t="s">
        <v>164</v>
      </c>
      <c r="B36" s="29"/>
      <c r="C36" s="29"/>
      <c r="D36" s="29"/>
      <c r="E36" s="31"/>
      <c r="F36" s="31"/>
    </row>
    <row r="37" s="73" customFormat="1" ht="24" customHeight="1" spans="1:6">
      <c r="A37" s="77" t="s">
        <v>168</v>
      </c>
      <c r="B37" s="29"/>
      <c r="C37" s="29"/>
      <c r="D37" s="29"/>
      <c r="E37" s="31"/>
      <c r="F37" s="31"/>
    </row>
    <row r="38" s="73" customFormat="1" ht="24" customHeight="1" spans="1:6">
      <c r="A38" s="77" t="s">
        <v>173</v>
      </c>
      <c r="B38" s="29">
        <f>SUM(B39:B43)</f>
        <v>279</v>
      </c>
      <c r="C38" s="29">
        <f>SUM(C39:C43)</f>
        <v>279</v>
      </c>
      <c r="D38" s="29">
        <f>SUM(D39:D43)</f>
        <v>667</v>
      </c>
      <c r="E38" s="31">
        <f>D38/B38*100</f>
        <v>239.068100358423</v>
      </c>
      <c r="F38" s="31">
        <f>D38/C38*100</f>
        <v>239.068100358423</v>
      </c>
    </row>
    <row r="39" ht="24" customHeight="1" spans="1:6">
      <c r="A39" s="79" t="s">
        <v>174</v>
      </c>
      <c r="B39" s="33">
        <v>279</v>
      </c>
      <c r="C39" s="33">
        <v>279</v>
      </c>
      <c r="D39" s="33">
        <v>438</v>
      </c>
      <c r="E39" s="34">
        <f>D39/B39*100</f>
        <v>156.989247311828</v>
      </c>
      <c r="F39" s="34">
        <f>D39/C39*100</f>
        <v>156.989247311828</v>
      </c>
    </row>
    <row r="40" ht="24" customHeight="1" spans="1:6">
      <c r="A40" s="79" t="s">
        <v>175</v>
      </c>
      <c r="B40" s="33"/>
      <c r="C40" s="33"/>
      <c r="D40" s="33"/>
      <c r="E40" s="31"/>
      <c r="F40" s="34"/>
    </row>
    <row r="41" ht="24" customHeight="1" spans="1:6">
      <c r="A41" s="79" t="s">
        <v>176</v>
      </c>
      <c r="B41" s="33"/>
      <c r="C41" s="33"/>
      <c r="D41" s="33"/>
      <c r="E41" s="34"/>
      <c r="F41" s="34"/>
    </row>
    <row r="42" ht="24" customHeight="1" spans="1:6">
      <c r="A42" s="79" t="s">
        <v>177</v>
      </c>
      <c r="B42" s="33"/>
      <c r="C42" s="33"/>
      <c r="D42" s="33"/>
      <c r="E42" s="34"/>
      <c r="F42" s="34"/>
    </row>
    <row r="43" ht="24" customHeight="1" spans="1:6">
      <c r="A43" s="79" t="s">
        <v>178</v>
      </c>
      <c r="B43" s="33"/>
      <c r="C43" s="33"/>
      <c r="D43" s="33">
        <v>229</v>
      </c>
      <c r="E43" s="34"/>
      <c r="F43" s="34"/>
    </row>
    <row r="44" ht="24" customHeight="1" spans="1:6">
      <c r="A44" s="77" t="s">
        <v>179</v>
      </c>
      <c r="B44" s="29"/>
      <c r="C44" s="29"/>
      <c r="D44" s="29"/>
      <c r="E44" s="31"/>
      <c r="F44" s="31"/>
    </row>
    <row r="45" ht="24" customHeight="1" spans="1:6">
      <c r="A45" s="77" t="s">
        <v>183</v>
      </c>
      <c r="B45" s="29"/>
      <c r="C45" s="29"/>
      <c r="D45" s="29"/>
      <c r="E45" s="31"/>
      <c r="F45" s="31"/>
    </row>
    <row r="46" ht="24" customHeight="1" spans="1:6">
      <c r="A46" s="77" t="s">
        <v>188</v>
      </c>
      <c r="B46" s="29"/>
      <c r="C46" s="29"/>
      <c r="D46" s="29"/>
      <c r="E46" s="31"/>
      <c r="F46" s="31"/>
    </row>
    <row r="47" ht="24" customHeight="1" spans="1:6">
      <c r="A47" s="36" t="s">
        <v>85</v>
      </c>
      <c r="B47" s="29">
        <f>B46+B45+B38+B37+B36+B33+B29+B28+B20+B9+B4+B44</f>
        <v>7448</v>
      </c>
      <c r="C47" s="29">
        <f>C46+C45+C38+C37+C36+C33+C29+C28+C20+C9+C4+C44</f>
        <v>7448</v>
      </c>
      <c r="D47" s="29">
        <f>D46+D45+D38+D37+D36+D33+D29+D28+D20+D9+D4+D44</f>
        <v>9096</v>
      </c>
      <c r="E47" s="31">
        <f>D47/B47*100</f>
        <v>122.126745435016</v>
      </c>
      <c r="F47" s="31">
        <f>D47/C47*100</f>
        <v>122.126745435016</v>
      </c>
    </row>
    <row r="48" ht="24" customHeight="1"/>
    <row r="49" ht="24" customHeight="1"/>
    <row r="50" ht="24" customHeight="1"/>
  </sheetData>
  <mergeCells count="2">
    <mergeCell ref="A1:F1"/>
    <mergeCell ref="E2:F2"/>
  </mergeCells>
  <printOptions horizontalCentered="1"/>
  <pageMargins left="0.511811023622047" right="0.511811023622047" top="0.590551181102362" bottom="0.551181102362205" header="0.31496062992126" footer="0.31496062992126"/>
  <pageSetup paperSize="9" firstPageNumber="7" orientation="portrait" useFirstPageNumber="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B4" sqref="B4"/>
    </sheetView>
  </sheetViews>
  <sheetFormatPr defaultColWidth="9" defaultRowHeight="24.9" customHeight="1" outlineLevelCol="6"/>
  <cols>
    <col min="1" max="1" width="32.7787610619469" style="68" customWidth="1"/>
    <col min="2" max="6" width="11.3362831858407" style="68" customWidth="1"/>
    <col min="7" max="16384" width="9" style="68"/>
  </cols>
  <sheetData>
    <row r="1" ht="30" customHeight="1" spans="1:7">
      <c r="A1" s="69" t="s">
        <v>195</v>
      </c>
      <c r="B1" s="69"/>
      <c r="C1" s="69"/>
      <c r="D1" s="69"/>
      <c r="E1" s="69"/>
      <c r="F1" s="69"/>
    </row>
    <row r="2" ht="19.95" customHeight="1" spans="1:7">
      <c r="A2" s="2"/>
      <c r="B2" s="2"/>
      <c r="C2" s="2"/>
      <c r="E2" s="62" t="s">
        <v>24</v>
      </c>
      <c r="F2" s="62"/>
    </row>
    <row r="3" ht="31.95" customHeight="1" spans="1:7">
      <c r="A3" s="24" t="s">
        <v>25</v>
      </c>
      <c r="B3" s="25" t="s">
        <v>59</v>
      </c>
      <c r="C3" s="25" t="s">
        <v>27</v>
      </c>
      <c r="D3" s="25" t="s">
        <v>28</v>
      </c>
      <c r="E3" s="25" t="s">
        <v>60</v>
      </c>
      <c r="F3" s="25" t="s">
        <v>30</v>
      </c>
    </row>
    <row r="4" ht="24" customHeight="1" spans="1:7">
      <c r="A4" s="70" t="s">
        <v>196</v>
      </c>
      <c r="B4" s="33"/>
      <c r="C4" s="33"/>
      <c r="D4" s="33"/>
      <c r="E4" s="71"/>
      <c r="F4" s="71"/>
    </row>
    <row r="5" ht="24" customHeight="1" spans="1:7">
      <c r="A5" s="70" t="s">
        <v>197</v>
      </c>
      <c r="B5" s="33"/>
      <c r="C5" s="33"/>
      <c r="D5" s="33"/>
      <c r="E5" s="34"/>
      <c r="F5" s="34"/>
    </row>
    <row r="6" ht="24" customHeight="1" spans="1:7">
      <c r="A6" s="70" t="s">
        <v>198</v>
      </c>
      <c r="B6" s="33">
        <v>8650</v>
      </c>
      <c r="C6" s="33">
        <v>8721</v>
      </c>
      <c r="D6" s="33">
        <v>7000</v>
      </c>
      <c r="E6" s="34">
        <f>D6/B6*100</f>
        <v>80.9248554913295</v>
      </c>
      <c r="F6" s="34">
        <f>D6/C6*100</f>
        <v>80.2660245384704</v>
      </c>
      <c r="G6" s="72"/>
    </row>
    <row r="7" ht="24" customHeight="1" spans="1:7">
      <c r="A7" s="70" t="s">
        <v>199</v>
      </c>
      <c r="B7" s="33"/>
      <c r="C7" s="33"/>
      <c r="D7" s="33"/>
      <c r="E7" s="34"/>
      <c r="F7" s="34"/>
    </row>
    <row r="8" ht="24" customHeight="1" spans="1:7">
      <c r="A8" s="70" t="s">
        <v>200</v>
      </c>
      <c r="B8" s="33"/>
      <c r="C8" s="33"/>
      <c r="D8" s="33"/>
      <c r="E8" s="34"/>
      <c r="F8" s="34"/>
    </row>
    <row r="9" ht="24" customHeight="1" spans="1:7">
      <c r="A9" s="70" t="s">
        <v>201</v>
      </c>
      <c r="B9" s="33">
        <v>10500</v>
      </c>
      <c r="C9" s="33">
        <v>10503</v>
      </c>
      <c r="D9" s="33">
        <v>20000</v>
      </c>
      <c r="E9" s="34">
        <f>D9/B9*100</f>
        <v>190.47619047619</v>
      </c>
      <c r="F9" s="34">
        <f>D9/C9*100</f>
        <v>190.421784252118</v>
      </c>
    </row>
    <row r="10" ht="24" customHeight="1" spans="1:7">
      <c r="A10" s="42" t="s">
        <v>57</v>
      </c>
      <c r="B10" s="29">
        <f>SUM(B4:B9)</f>
        <v>19150</v>
      </c>
      <c r="C10" s="29">
        <f>SUM(C4:C9)</f>
        <v>19224</v>
      </c>
      <c r="D10" s="29">
        <f>SUM(D4:D9)</f>
        <v>27000</v>
      </c>
      <c r="E10" s="31">
        <f>D10/B10*100</f>
        <v>140.992167101828</v>
      </c>
      <c r="F10" s="31">
        <f>D10/C10*100</f>
        <v>140.449438202247</v>
      </c>
    </row>
  </sheetData>
  <mergeCells count="2">
    <mergeCell ref="A1:F1"/>
    <mergeCell ref="E2:F2"/>
  </mergeCells>
  <printOptions horizontalCentered="1"/>
  <pageMargins left="0.511811023622047" right="0.511811023622047" top="0.590551181102362" bottom="0.551181102362205" header="0.31496062992126" footer="0.31496062992126"/>
  <pageSetup paperSize="9" firstPageNumber="9" orientation="portrait" useFirstPageNumber="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showZeros="0" workbookViewId="0">
      <pane ySplit="3" topLeftCell="A4" activePane="bottomLeft" state="frozen"/>
      <selection/>
      <selection pane="bottomLeft" activeCell="B4" sqref="B4"/>
    </sheetView>
  </sheetViews>
  <sheetFormatPr defaultColWidth="9" defaultRowHeight="24.9" customHeight="1" outlineLevelCol="5"/>
  <cols>
    <col min="1" max="1" width="32.7787610619469" style="54" customWidth="1"/>
    <col min="2" max="2" width="11.3362831858407" style="55" customWidth="1"/>
    <col min="3" max="4" width="11.3362831858407" style="56" customWidth="1"/>
    <col min="5" max="6" width="11.3362831858407" style="57" customWidth="1"/>
    <col min="7" max="16384" width="9" style="55"/>
  </cols>
  <sheetData>
    <row r="1" s="51" customFormat="1" ht="30" customHeight="1" spans="1:6">
      <c r="A1" s="21" t="s">
        <v>202</v>
      </c>
      <c r="B1" s="21"/>
      <c r="C1" s="21"/>
      <c r="D1" s="21"/>
      <c r="E1" s="58"/>
      <c r="F1" s="58"/>
    </row>
    <row r="2" s="52" customFormat="1" ht="20.1" customHeight="1" spans="1:6">
      <c r="A2" s="59"/>
      <c r="B2" s="60"/>
      <c r="C2" s="61"/>
      <c r="D2" s="60"/>
      <c r="E2" s="62" t="s">
        <v>24</v>
      </c>
      <c r="F2" s="62"/>
    </row>
    <row r="3" s="53" customFormat="1" ht="31.95" customHeight="1" spans="1:6">
      <c r="A3" s="24" t="s">
        <v>25</v>
      </c>
      <c r="B3" s="25" t="s">
        <v>59</v>
      </c>
      <c r="C3" s="25" t="s">
        <v>27</v>
      </c>
      <c r="D3" s="25" t="s">
        <v>28</v>
      </c>
      <c r="E3" s="25" t="s">
        <v>60</v>
      </c>
      <c r="F3" s="25" t="s">
        <v>30</v>
      </c>
    </row>
    <row r="4" ht="28.95" customHeight="1" spans="1:6">
      <c r="A4" s="63" t="s">
        <v>203</v>
      </c>
      <c r="B4" s="64"/>
      <c r="C4" s="64"/>
      <c r="D4" s="64"/>
      <c r="E4" s="41"/>
      <c r="F4" s="41"/>
    </row>
    <row r="5" ht="28.95" customHeight="1" spans="1:6">
      <c r="A5" s="63" t="s">
        <v>204</v>
      </c>
      <c r="B5" s="64"/>
      <c r="C5" s="64"/>
      <c r="D5" s="64"/>
      <c r="E5" s="41"/>
      <c r="F5" s="41"/>
    </row>
    <row r="6" ht="28.95" customHeight="1" spans="1:6">
      <c r="A6" s="63" t="s">
        <v>205</v>
      </c>
      <c r="B6" s="64"/>
      <c r="C6" s="64"/>
      <c r="D6" s="64"/>
      <c r="E6" s="41"/>
      <c r="F6" s="41"/>
    </row>
    <row r="7" ht="28.95" customHeight="1" spans="1:6">
      <c r="A7" s="63" t="s">
        <v>206</v>
      </c>
      <c r="B7" s="64"/>
      <c r="C7" s="64"/>
      <c r="D7" s="64"/>
      <c r="E7" s="41"/>
      <c r="F7" s="41"/>
    </row>
    <row r="8" ht="28.95" customHeight="1" spans="1:6">
      <c r="A8" s="63" t="s">
        <v>207</v>
      </c>
      <c r="B8" s="64"/>
      <c r="C8" s="64"/>
      <c r="D8" s="64"/>
      <c r="E8" s="41"/>
      <c r="F8" s="41"/>
    </row>
    <row r="9" ht="28.95" customHeight="1" spans="1:6">
      <c r="A9" s="63" t="s">
        <v>208</v>
      </c>
      <c r="B9" s="64"/>
      <c r="C9" s="64"/>
      <c r="D9" s="64"/>
      <c r="E9" s="41"/>
      <c r="F9" s="41"/>
    </row>
    <row r="10" ht="28.95" customHeight="1" spans="1:6">
      <c r="A10" s="63" t="s">
        <v>209</v>
      </c>
      <c r="B10" s="64">
        <v>11229</v>
      </c>
      <c r="C10" s="64">
        <v>10535</v>
      </c>
      <c r="D10" s="64">
        <v>7145</v>
      </c>
      <c r="E10" s="41">
        <f>D10/B10*100</f>
        <v>63.6298868999911</v>
      </c>
      <c r="F10" s="41">
        <f>D10/C10*100</f>
        <v>67.8215472235406</v>
      </c>
    </row>
    <row r="11" ht="28.95" customHeight="1" spans="1:6">
      <c r="A11" s="65" t="s">
        <v>210</v>
      </c>
      <c r="B11" s="64"/>
      <c r="C11" s="64"/>
      <c r="D11" s="64"/>
      <c r="E11" s="41"/>
      <c r="F11" s="41"/>
    </row>
    <row r="12" ht="28.95" customHeight="1" spans="1:6">
      <c r="A12" s="65" t="s">
        <v>211</v>
      </c>
      <c r="B12" s="64"/>
      <c r="C12" s="64"/>
      <c r="D12" s="64"/>
      <c r="E12" s="41"/>
      <c r="F12" s="41"/>
    </row>
    <row r="13" ht="28.95" customHeight="1" spans="1:6">
      <c r="A13" s="65" t="s">
        <v>212</v>
      </c>
      <c r="B13" s="64">
        <v>10</v>
      </c>
      <c r="C13" s="64">
        <v>10</v>
      </c>
      <c r="D13" s="64"/>
      <c r="E13" s="41"/>
      <c r="F13" s="41"/>
    </row>
    <row r="14" ht="28.95" customHeight="1" spans="1:6">
      <c r="A14" s="65" t="s">
        <v>213</v>
      </c>
      <c r="B14" s="64"/>
      <c r="C14" s="64"/>
      <c r="D14" s="64"/>
      <c r="E14" s="41"/>
      <c r="F14" s="41"/>
    </row>
    <row r="15" ht="28.95" customHeight="1" spans="1:6">
      <c r="A15" s="65" t="s">
        <v>214</v>
      </c>
      <c r="B15" s="64"/>
      <c r="C15" s="64"/>
      <c r="D15" s="64"/>
      <c r="E15" s="41"/>
      <c r="F15" s="41"/>
    </row>
    <row r="16" ht="28.95" customHeight="1" spans="1:6">
      <c r="A16" s="65" t="s">
        <v>215</v>
      </c>
      <c r="B16" s="64"/>
      <c r="C16" s="64"/>
      <c r="D16" s="64"/>
      <c r="E16" s="41"/>
      <c r="F16" s="41"/>
    </row>
    <row r="17" ht="28.95" customHeight="1" spans="1:6">
      <c r="A17" s="65" t="s">
        <v>216</v>
      </c>
      <c r="B17" s="64"/>
      <c r="C17" s="64"/>
      <c r="D17" s="64"/>
      <c r="E17" s="41"/>
      <c r="F17" s="41"/>
    </row>
    <row r="18" ht="28.95" customHeight="1" spans="1:6">
      <c r="A18" s="65" t="s">
        <v>217</v>
      </c>
      <c r="B18" s="64"/>
      <c r="C18" s="64"/>
      <c r="D18" s="64"/>
      <c r="E18" s="41"/>
      <c r="F18" s="41"/>
    </row>
    <row r="19" ht="28.95" customHeight="1" spans="1:6">
      <c r="A19" s="65" t="s">
        <v>218</v>
      </c>
      <c r="B19" s="64">
        <v>38714</v>
      </c>
      <c r="C19" s="64">
        <v>37244</v>
      </c>
      <c r="D19" s="64">
        <v>11467</v>
      </c>
      <c r="E19" s="41">
        <f>D19/B19*100</f>
        <v>29.6197757917033</v>
      </c>
      <c r="F19" s="41">
        <f>D19/C19*100</f>
        <v>30.7888518956073</v>
      </c>
    </row>
    <row r="20" ht="28.95" customHeight="1" spans="1:6">
      <c r="A20" s="65" t="s">
        <v>219</v>
      </c>
      <c r="B20" s="64">
        <v>9686</v>
      </c>
      <c r="C20" s="64">
        <v>9686</v>
      </c>
      <c r="D20" s="64">
        <v>10640</v>
      </c>
      <c r="E20" s="41">
        <f>D20/B20*100</f>
        <v>109.849266983275</v>
      </c>
      <c r="F20" s="41">
        <f>D20/C20*100</f>
        <v>109.849266983275</v>
      </c>
    </row>
    <row r="21" ht="28.95" customHeight="1" spans="1:6">
      <c r="A21" s="65" t="s">
        <v>220</v>
      </c>
      <c r="B21" s="64">
        <v>51</v>
      </c>
      <c r="C21" s="64">
        <v>51</v>
      </c>
      <c r="D21" s="64"/>
      <c r="E21" s="41">
        <f>D21/B21*100</f>
        <v>0</v>
      </c>
      <c r="F21" s="41">
        <f>D21/C21*100</f>
        <v>0</v>
      </c>
    </row>
    <row r="22" ht="28.95" customHeight="1" spans="1:6">
      <c r="A22" s="65" t="s">
        <v>221</v>
      </c>
      <c r="B22" s="64"/>
      <c r="C22" s="64"/>
      <c r="D22" s="64"/>
      <c r="E22" s="41"/>
      <c r="F22" s="41"/>
    </row>
    <row r="23" ht="28.95" customHeight="1" spans="1:6">
      <c r="A23" s="50" t="s">
        <v>85</v>
      </c>
      <c r="B23" s="66">
        <f>SUM(B4,B5,B6,B7,B8,B9,B10,B11,B12,B13,B14,B15,B16,B17,B18,B19,B20,B21,B22)</f>
        <v>59690</v>
      </c>
      <c r="C23" s="66">
        <f>SUM(C4,C5,C6,C7,C8,C9,C10,C11,C12,C13,C14,C15,C16,C17,C18,C19,C20,C21,C22)</f>
        <v>57526</v>
      </c>
      <c r="D23" s="66">
        <f>SUM(D4,D5,D6,D7,D8,D9,D10,D11,D12,D13,D14,D15,D16,D17,D18,D19,D20,D21,D22)</f>
        <v>29252</v>
      </c>
      <c r="E23" s="67">
        <f>D23/B23*100</f>
        <v>49.0065337577484</v>
      </c>
      <c r="F23" s="67">
        <f>D23/C23*100</f>
        <v>50.8500504119876</v>
      </c>
    </row>
  </sheetData>
  <mergeCells count="2">
    <mergeCell ref="A1:F1"/>
    <mergeCell ref="E2:F2"/>
  </mergeCells>
  <printOptions horizontalCentered="1"/>
  <pageMargins left="0.511811023622047" right="0.511811023622047" top="0.590551181102362" bottom="0.551181102362205" header="0.31496062992126" footer="0.31496062992126"/>
  <pageSetup paperSize="9" firstPageNumber="10" fitToHeight="0" orientation="portrait" useFirstPageNumber="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B4" sqref="B4"/>
    </sheetView>
  </sheetViews>
  <sheetFormatPr defaultColWidth="9" defaultRowHeight="13.85" outlineLevelCol="6"/>
  <cols>
    <col min="1" max="1" width="32.6637168141593" style="43" customWidth="1"/>
    <col min="2" max="2" width="11.3362831858407" style="43" customWidth="1"/>
    <col min="3" max="3" width="32.6637168141593" style="43" customWidth="1"/>
    <col min="4" max="4" width="11.3362831858407" style="43" customWidth="1"/>
    <col min="5" max="16384" width="9" style="44"/>
  </cols>
  <sheetData>
    <row r="1" ht="30" customHeight="1" spans="1:7">
      <c r="A1" s="45" t="s">
        <v>222</v>
      </c>
      <c r="B1" s="45"/>
      <c r="C1" s="45"/>
      <c r="D1" s="45"/>
    </row>
    <row r="2" ht="20.1" customHeight="1" spans="1:7">
      <c r="B2" s="46"/>
      <c r="C2" s="46"/>
      <c r="D2" s="46" t="s">
        <v>87</v>
      </c>
    </row>
    <row r="3" ht="24.9" customHeight="1" spans="1:7">
      <c r="A3" s="47" t="s">
        <v>25</v>
      </c>
      <c r="B3" s="7" t="s">
        <v>28</v>
      </c>
      <c r="C3" s="47" t="s">
        <v>25</v>
      </c>
      <c r="D3" s="7" t="s">
        <v>28</v>
      </c>
    </row>
    <row r="4" ht="24.9" customHeight="1" spans="1:7">
      <c r="A4" s="10" t="s">
        <v>223</v>
      </c>
      <c r="B4" s="33">
        <v>27000</v>
      </c>
      <c r="C4" s="10" t="s">
        <v>224</v>
      </c>
      <c r="D4" s="33">
        <v>29252</v>
      </c>
      <c r="G4" s="48"/>
    </row>
    <row r="5" ht="24.9" customHeight="1" spans="1:7">
      <c r="A5" s="10" t="s">
        <v>91</v>
      </c>
      <c r="B5" s="33"/>
      <c r="C5" s="10" t="s">
        <v>92</v>
      </c>
      <c r="D5" s="33"/>
      <c r="E5" s="49"/>
    </row>
    <row r="6" ht="24.9" customHeight="1" spans="1:7">
      <c r="A6" s="10" t="s">
        <v>99</v>
      </c>
      <c r="B6" s="33"/>
      <c r="C6" s="10" t="s">
        <v>100</v>
      </c>
      <c r="D6" s="33"/>
    </row>
    <row r="7" ht="24.9" customHeight="1" spans="1:7">
      <c r="A7" s="10" t="s">
        <v>225</v>
      </c>
      <c r="B7" s="33"/>
      <c r="C7" s="10" t="s">
        <v>107</v>
      </c>
      <c r="D7" s="33"/>
    </row>
    <row r="8" ht="24.9" customHeight="1" spans="1:7">
      <c r="A8" s="10" t="s">
        <v>111</v>
      </c>
      <c r="B8" s="33"/>
      <c r="C8" s="10" t="s">
        <v>112</v>
      </c>
      <c r="D8" s="33">
        <v>60000</v>
      </c>
    </row>
    <row r="9" ht="24.9" customHeight="1" spans="1:7">
      <c r="A9" s="10" t="s">
        <v>121</v>
      </c>
      <c r="B9" s="33">
        <v>60000</v>
      </c>
      <c r="C9" s="10" t="s">
        <v>122</v>
      </c>
      <c r="D9" s="33"/>
      <c r="E9" s="48"/>
    </row>
    <row r="10" ht="24.9" customHeight="1" spans="1:7">
      <c r="A10" s="10" t="s">
        <v>226</v>
      </c>
      <c r="B10" s="33">
        <v>2252</v>
      </c>
      <c r="C10" s="10" t="s">
        <v>227</v>
      </c>
      <c r="D10" s="33"/>
    </row>
    <row r="11" ht="24.9" customHeight="1" spans="1:7">
      <c r="A11" s="50" t="s">
        <v>128</v>
      </c>
      <c r="B11" s="29">
        <f>B4+B5+B6+B10+B7+B8+B9</f>
        <v>89252</v>
      </c>
      <c r="C11" s="50" t="s">
        <v>129</v>
      </c>
      <c r="D11" s="29">
        <f>SUM(D4+D5+D8+D7+D9+D10)</f>
        <v>89252</v>
      </c>
    </row>
    <row r="12" ht="24.9" customHeight="1"/>
  </sheetData>
  <mergeCells count="1">
    <mergeCell ref="A1:D1"/>
  </mergeCells>
  <printOptions horizontalCentered="1"/>
  <pageMargins left="0.511811023622047" right="0.511811023622047" top="0.590551181102362" bottom="0.551181102362205" header="0.31496062992126" footer="0.31496062992126"/>
  <pageSetup paperSize="9" firstPageNumber="11" orientation="portrait" useFirstPageNumber="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1.高新区一般收入</vt:lpstr>
      <vt:lpstr>2.高新区一般支出</vt:lpstr>
      <vt:lpstr>3.高新区一般平衡</vt:lpstr>
      <vt:lpstr>4.高新区经济分类</vt:lpstr>
      <vt:lpstr>5.高新区基本支出</vt:lpstr>
      <vt:lpstr>6.高新区基金收入</vt:lpstr>
      <vt:lpstr>7.高新区基金支出</vt:lpstr>
      <vt:lpstr>8.高新区基金平衡</vt:lpstr>
      <vt:lpstr>9.高新区国资收入</vt:lpstr>
      <vt:lpstr>10.高新区国资支出</vt:lpstr>
      <vt:lpstr>11.高新区国资平衡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2006-10-05T16:00:00Z</dcterms:created>
  <cp:lastPrinted>2026-01-19T08:39:00Z</cp:lastPrinted>
  <dcterms:modified xsi:type="dcterms:W3CDTF">2026-02-15T13:34:16Z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EB096803D3B949679D6AB92260B4E183_13</vt:lpwstr>
  </property>
  <property fmtid="{D5CDD505-2E9C-101B-9397-08002B2CF9AE}" pid="4" name="CalculationRule">
    <vt:i4>0</vt:i4>
  </property>
</Properties>
</file>