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540" windowWidth="8190" windowHeight="4395"/>
  </bookViews>
  <sheets>
    <sheet name="封面" sheetId="5" r:id="rId1"/>
    <sheet name="目录" sheetId="12" r:id="rId2"/>
    <sheet name="宣传标语" sheetId="22" r:id="rId3"/>
    <sheet name="发展对比" sheetId="6" r:id="rId4"/>
    <sheet name="全市经济" sheetId="1" r:id="rId5"/>
    <sheet name="县区" sheetId="2" r:id="rId6"/>
    <sheet name="市州" sheetId="3" r:id="rId7"/>
    <sheet name="全省、全国" sheetId="9" r:id="rId8"/>
    <sheet name="世界经济" sheetId="11" r:id="rId9"/>
    <sheet name="分析" sheetId="10" r:id="rId10"/>
    <sheet name="图表" sheetId="8" r:id="rId11"/>
    <sheet name="法律法规" sheetId="23" r:id="rId12"/>
    <sheet name="编者说明" sheetId="14" r:id="rId13"/>
    <sheet name="封底" sheetId="16" r:id="rId14"/>
    <sheet name="数据源" sheetId="7" r:id="rId15"/>
  </sheets>
  <definedNames>
    <definedName name="_GoBack" localSheetId="9">分析!$A$10</definedName>
    <definedName name="_xlnm.Print_Area" localSheetId="4">全市经济!$A$1:$I$171</definedName>
  </definedNames>
  <calcPr calcId="145621"/>
</workbook>
</file>

<file path=xl/calcChain.xml><?xml version="1.0" encoding="utf-8"?>
<calcChain xmlns="http://schemas.openxmlformats.org/spreadsheetml/2006/main">
  <c r="H149" i="1" l="1"/>
  <c r="H11" i="6" l="1"/>
  <c r="C4" i="1"/>
  <c r="H4" i="1"/>
  <c r="D12" i="9" l="1"/>
  <c r="C12" i="9"/>
  <c r="D11" i="9"/>
  <c r="C11" i="9"/>
  <c r="I105" i="3"/>
  <c r="I106" i="3"/>
  <c r="I107" i="3"/>
  <c r="I108" i="3"/>
  <c r="J5" i="6" l="1"/>
  <c r="I5" i="6"/>
  <c r="C5" i="6" s="1"/>
  <c r="H34" i="1" l="1"/>
  <c r="H33" i="1"/>
  <c r="H32" i="1"/>
  <c r="H31" i="1"/>
  <c r="H30" i="1"/>
  <c r="H40" i="1"/>
  <c r="B174" i="7"/>
  <c r="B173" i="7"/>
  <c r="B172" i="7"/>
  <c r="B171" i="7"/>
  <c r="B170" i="7"/>
  <c r="B169" i="7"/>
  <c r="B168" i="7"/>
  <c r="B167" i="7"/>
  <c r="B166" i="7"/>
  <c r="B165" i="7"/>
  <c r="B164" i="7"/>
  <c r="B163" i="7"/>
  <c r="B162" i="7"/>
  <c r="B161" i="7"/>
  <c r="B160" i="7"/>
  <c r="B159" i="7"/>
  <c r="B158" i="7"/>
  <c r="B157" i="7"/>
  <c r="B156" i="7"/>
  <c r="B155" i="7"/>
  <c r="B154" i="7"/>
  <c r="G54" i="3"/>
  <c r="G53" i="3"/>
  <c r="G52" i="3"/>
  <c r="G51" i="3"/>
  <c r="G50" i="3"/>
  <c r="G49" i="3"/>
  <c r="G48" i="3"/>
  <c r="G47" i="3"/>
  <c r="G46" i="3"/>
  <c r="G45" i="3"/>
  <c r="G44" i="3"/>
  <c r="G43" i="3"/>
  <c r="G42" i="3"/>
  <c r="G41" i="3"/>
  <c r="G40" i="3"/>
  <c r="G39" i="3"/>
  <c r="G38" i="3"/>
  <c r="G37" i="3"/>
  <c r="G36" i="3"/>
  <c r="G35" i="3"/>
  <c r="G34" i="3"/>
  <c r="G33" i="3"/>
  <c r="C146" i="1" l="1"/>
  <c r="C145" i="1"/>
  <c r="D145" i="1" s="1"/>
  <c r="C144" i="1"/>
  <c r="D144" i="1" s="1"/>
  <c r="C9" i="9" l="1"/>
  <c r="B106" i="1"/>
  <c r="R17" i="2" l="1"/>
  <c r="Q17" i="2"/>
  <c r="D9" i="9"/>
  <c r="D8" i="9"/>
  <c r="H6" i="6" l="1"/>
  <c r="D10" i="9" l="1"/>
  <c r="C10" i="9"/>
  <c r="H8" i="6"/>
  <c r="H7" i="6"/>
  <c r="K17" i="2" l="1"/>
  <c r="C16" i="1"/>
  <c r="C15" i="1"/>
  <c r="D16" i="1"/>
  <c r="D15" i="1"/>
  <c r="J17" i="9" l="1"/>
  <c r="D17" i="9"/>
  <c r="J16" i="9"/>
  <c r="D16" i="9"/>
  <c r="J15" i="9"/>
  <c r="D15" i="9"/>
  <c r="D108" i="3"/>
  <c r="D107" i="3"/>
  <c r="D106" i="3"/>
  <c r="D105" i="3"/>
  <c r="I104" i="3"/>
  <c r="D104" i="3"/>
  <c r="I103" i="3"/>
  <c r="D103" i="3"/>
  <c r="I102" i="3"/>
  <c r="D102" i="3"/>
  <c r="I101" i="3"/>
  <c r="D101" i="3"/>
  <c r="I100" i="3"/>
  <c r="D100" i="3"/>
  <c r="I99" i="3"/>
  <c r="D99" i="3"/>
  <c r="I98" i="3"/>
  <c r="D98" i="3"/>
  <c r="I97" i="3"/>
  <c r="D97" i="3"/>
  <c r="I96" i="3"/>
  <c r="D96" i="3"/>
  <c r="I95" i="3"/>
  <c r="D95" i="3"/>
  <c r="I94" i="3"/>
  <c r="D94" i="3"/>
  <c r="I93" i="3"/>
  <c r="D93" i="3"/>
  <c r="I92" i="3"/>
  <c r="D92" i="3"/>
  <c r="I91" i="3"/>
  <c r="D91" i="3"/>
  <c r="I90" i="3"/>
  <c r="D90" i="3"/>
  <c r="I89" i="3"/>
  <c r="D89" i="3"/>
  <c r="I88" i="3"/>
  <c r="D88" i="3"/>
  <c r="G86" i="3"/>
  <c r="I81" i="3"/>
  <c r="D81" i="3"/>
  <c r="I80" i="3"/>
  <c r="D80" i="3"/>
  <c r="I79" i="3"/>
  <c r="D79" i="3"/>
  <c r="I78" i="3"/>
  <c r="D78" i="3"/>
  <c r="I77" i="3"/>
  <c r="D77" i="3"/>
  <c r="I76" i="3"/>
  <c r="D76" i="3"/>
  <c r="I75" i="3"/>
  <c r="D75" i="3"/>
  <c r="I74" i="3"/>
  <c r="D74" i="3"/>
  <c r="I73" i="3"/>
  <c r="D73" i="3"/>
  <c r="I72" i="3"/>
  <c r="D72" i="3"/>
  <c r="I71" i="3"/>
  <c r="D71" i="3"/>
  <c r="I70" i="3"/>
  <c r="D70" i="3"/>
  <c r="I69" i="3"/>
  <c r="D69" i="3"/>
  <c r="I68" i="3"/>
  <c r="D68" i="3"/>
  <c r="I67" i="3"/>
  <c r="D67" i="3"/>
  <c r="I66" i="3"/>
  <c r="D66" i="3"/>
  <c r="I65" i="3"/>
  <c r="D65" i="3"/>
  <c r="I64" i="3"/>
  <c r="D64" i="3"/>
  <c r="I63" i="3"/>
  <c r="D63" i="3"/>
  <c r="I62" i="3"/>
  <c r="D62" i="3"/>
  <c r="I61" i="3"/>
  <c r="D61" i="3"/>
  <c r="G59" i="3"/>
  <c r="I54" i="3"/>
  <c r="D54" i="3"/>
  <c r="I53" i="3"/>
  <c r="D53" i="3"/>
  <c r="I52" i="3"/>
  <c r="D52" i="3"/>
  <c r="J7" i="6" s="1"/>
  <c r="I51" i="3"/>
  <c r="D51" i="3"/>
  <c r="I50" i="3"/>
  <c r="D50" i="3"/>
  <c r="I49" i="3"/>
  <c r="D49" i="3"/>
  <c r="I48" i="3"/>
  <c r="D48" i="3"/>
  <c r="I47" i="3"/>
  <c r="D47" i="3"/>
  <c r="I46" i="3"/>
  <c r="D46" i="3"/>
  <c r="I45" i="3"/>
  <c r="D45" i="3"/>
  <c r="I44" i="3"/>
  <c r="D44" i="3"/>
  <c r="I43" i="3"/>
  <c r="D43" i="3"/>
  <c r="I42" i="3"/>
  <c r="D42" i="3"/>
  <c r="I41" i="3"/>
  <c r="D41" i="3"/>
  <c r="I40" i="3"/>
  <c r="D40" i="3"/>
  <c r="I39" i="3"/>
  <c r="D39" i="3"/>
  <c r="I38" i="3"/>
  <c r="D38" i="3"/>
  <c r="I37" i="3"/>
  <c r="D37" i="3"/>
  <c r="I36" i="3"/>
  <c r="D36" i="3"/>
  <c r="I35" i="3"/>
  <c r="D35" i="3"/>
  <c r="I34" i="3"/>
  <c r="D34" i="3"/>
  <c r="K26" i="3"/>
  <c r="H26" i="3"/>
  <c r="D26" i="3"/>
  <c r="K25" i="3"/>
  <c r="H25" i="3"/>
  <c r="D25" i="3"/>
  <c r="K24" i="3"/>
  <c r="H24" i="3"/>
  <c r="J6" i="6" s="1"/>
  <c r="D24" i="3"/>
  <c r="K23" i="3"/>
  <c r="H23" i="3"/>
  <c r="D23" i="3"/>
  <c r="K22" i="3"/>
  <c r="H22" i="3"/>
  <c r="D22" i="3"/>
  <c r="K21" i="3"/>
  <c r="H21" i="3"/>
  <c r="D21" i="3"/>
  <c r="K20" i="3"/>
  <c r="H20" i="3"/>
  <c r="D20" i="3"/>
  <c r="K19" i="3"/>
  <c r="H19" i="3"/>
  <c r="D19" i="3"/>
  <c r="K18" i="3"/>
  <c r="H18" i="3"/>
  <c r="D18" i="3"/>
  <c r="K17" i="3"/>
  <c r="H17" i="3"/>
  <c r="D17" i="3"/>
  <c r="K16" i="3"/>
  <c r="H16" i="3"/>
  <c r="D16" i="3"/>
  <c r="K15" i="3"/>
  <c r="H15" i="3"/>
  <c r="D15" i="3"/>
  <c r="K13" i="3"/>
  <c r="H14" i="3"/>
  <c r="D14" i="3"/>
  <c r="K14" i="3"/>
  <c r="H13" i="3"/>
  <c r="D13" i="3"/>
  <c r="K12" i="3"/>
  <c r="H12" i="3"/>
  <c r="D12" i="3"/>
  <c r="K11" i="3"/>
  <c r="H11" i="3"/>
  <c r="D11" i="3"/>
  <c r="K10" i="3"/>
  <c r="H10" i="3"/>
  <c r="D10" i="3"/>
  <c r="K9" i="3"/>
  <c r="H9" i="3"/>
  <c r="D9" i="3"/>
  <c r="K8" i="3"/>
  <c r="H8" i="3"/>
  <c r="D8" i="3"/>
  <c r="K7" i="3"/>
  <c r="H7" i="3"/>
  <c r="D7" i="3"/>
  <c r="K6" i="3"/>
  <c r="H6" i="3"/>
  <c r="D6" i="3"/>
  <c r="J4" i="3"/>
  <c r="S34" i="2"/>
  <c r="S33" i="2"/>
  <c r="S32" i="2"/>
  <c r="S31" i="2"/>
  <c r="S30" i="2"/>
  <c r="R29" i="2"/>
  <c r="Q29" i="2"/>
  <c r="M29" i="2"/>
  <c r="K29" i="2"/>
  <c r="G29" i="2"/>
  <c r="F29" i="2"/>
  <c r="C29" i="2"/>
  <c r="B29" i="2"/>
  <c r="F28" i="2"/>
  <c r="S22" i="2"/>
  <c r="O22" i="2"/>
  <c r="H22" i="2"/>
  <c r="S21" i="2"/>
  <c r="O21" i="2"/>
  <c r="H21" i="2"/>
  <c r="S20" i="2"/>
  <c r="O20" i="2"/>
  <c r="H20" i="2"/>
  <c r="S19" i="2"/>
  <c r="O19" i="2"/>
  <c r="H19" i="2"/>
  <c r="S18" i="2"/>
  <c r="O18" i="2"/>
  <c r="H18" i="2"/>
  <c r="N17" i="2"/>
  <c r="G17" i="2"/>
  <c r="B17" i="2"/>
  <c r="F4" i="2"/>
  <c r="D21" i="1"/>
  <c r="C21" i="1"/>
  <c r="D20" i="1"/>
  <c r="C20" i="1"/>
  <c r="D19" i="1"/>
  <c r="C19" i="1"/>
  <c r="D18" i="1"/>
  <c r="C18" i="1"/>
  <c r="D17" i="1"/>
  <c r="C17" i="1"/>
  <c r="H18" i="1"/>
  <c r="D14" i="1"/>
  <c r="C14" i="1"/>
  <c r="D13" i="1"/>
  <c r="C13" i="1"/>
  <c r="C12" i="1"/>
  <c r="D12" i="1" s="1"/>
  <c r="C11" i="1"/>
  <c r="D11" i="1" s="1"/>
  <c r="D10" i="1"/>
  <c r="C10" i="1"/>
  <c r="D9" i="1"/>
  <c r="C9" i="1"/>
  <c r="D8" i="1"/>
  <c r="C8" i="1"/>
  <c r="D7" i="1"/>
  <c r="D6" i="1"/>
  <c r="C6" i="6" s="1"/>
  <c r="D4" i="1"/>
  <c r="C12" i="6"/>
  <c r="I11" i="6"/>
  <c r="C11" i="6"/>
  <c r="I10" i="6"/>
  <c r="H10" i="6"/>
  <c r="G10" i="6"/>
  <c r="C10" i="6"/>
  <c r="I9" i="6"/>
  <c r="H9" i="6"/>
  <c r="G9" i="6"/>
  <c r="C9" i="6"/>
  <c r="I8" i="6"/>
  <c r="G8" i="6"/>
  <c r="C8" i="6"/>
  <c r="I7" i="6"/>
  <c r="G7" i="6"/>
  <c r="C7" i="6"/>
  <c r="I6" i="6"/>
  <c r="G6" i="6"/>
  <c r="H5" i="6"/>
  <c r="E5" i="7" s="1"/>
  <c r="G5" i="6"/>
  <c r="E4" i="7" s="1"/>
</calcChain>
</file>

<file path=xl/comments1.xml><?xml version="1.0" encoding="utf-8"?>
<comments xmlns="http://schemas.openxmlformats.org/spreadsheetml/2006/main">
  <authors>
    <author>陈建彦</author>
  </authors>
  <commentList>
    <comment ref="K86" authorId="0">
      <text>
        <r>
          <rPr>
            <b/>
            <sz val="9"/>
            <color indexed="81"/>
            <rFont val="宋体"/>
            <family val="3"/>
            <charset val="134"/>
          </rPr>
          <t>陈建彦</t>
        </r>
        <r>
          <rPr>
            <b/>
            <sz val="9"/>
            <color indexed="81"/>
            <rFont val="Tahoma"/>
            <family val="2"/>
          </rPr>
          <t>:</t>
        </r>
        <r>
          <rPr>
            <sz val="9"/>
            <color indexed="81"/>
            <rFont val="Tahoma"/>
            <family val="2"/>
          </rPr>
          <t xml:space="preserve">
</t>
        </r>
      </text>
    </comment>
  </commentList>
</comments>
</file>

<file path=xl/sharedStrings.xml><?xml version="1.0" encoding="utf-8"?>
<sst xmlns="http://schemas.openxmlformats.org/spreadsheetml/2006/main" count="1189" uniqueCount="695">
  <si>
    <t>三次产业贡献率</t>
  </si>
  <si>
    <t>第一产业（%）</t>
  </si>
  <si>
    <t>第二产业（%）</t>
  </si>
  <si>
    <t>第三产业（%）</t>
  </si>
  <si>
    <t>亿元</t>
  </si>
  <si>
    <t>三、全市主要经济指标</t>
    <phoneticPr fontId="2" type="noConversion"/>
  </si>
  <si>
    <t>铁精矿</t>
  </si>
  <si>
    <t>生铁</t>
  </si>
  <si>
    <t>粗钢</t>
  </si>
  <si>
    <t>钢材</t>
  </si>
  <si>
    <t xml:space="preserve">    企业单位数（个）</t>
  </si>
  <si>
    <t xml:space="preserve">    亏损面（%）</t>
  </si>
  <si>
    <t>一、全市主要经济指标完成目标情况</t>
    <phoneticPr fontId="2" type="noConversion"/>
  </si>
  <si>
    <t>全国</t>
    <phoneticPr fontId="2" type="noConversion"/>
  </si>
  <si>
    <t>全省</t>
    <phoneticPr fontId="2" type="noConversion"/>
  </si>
  <si>
    <t>指标</t>
    <phoneticPr fontId="2" type="noConversion"/>
  </si>
  <si>
    <t>%</t>
    <phoneticPr fontId="2" type="noConversion"/>
  </si>
  <si>
    <t>目录</t>
    <phoneticPr fontId="2" type="noConversion"/>
  </si>
  <si>
    <t>四、县（区）主要经济指标</t>
    <phoneticPr fontId="2" type="noConversion"/>
  </si>
  <si>
    <t>六、全省主要经济指标</t>
    <phoneticPr fontId="2" type="noConversion"/>
  </si>
  <si>
    <t>七、全国主要经济指标</t>
  </si>
  <si>
    <t>八、世界经济</t>
    <phoneticPr fontId="2" type="noConversion"/>
  </si>
  <si>
    <t xml:space="preserve">     采矿业</t>
  </si>
  <si>
    <t xml:space="preserve">     制造业</t>
  </si>
  <si>
    <t>单位：万元</t>
  </si>
  <si>
    <t xml:space="preserve">     (二)房屋竣工面积</t>
  </si>
  <si>
    <t>一、社会消费品零售总额</t>
  </si>
  <si>
    <t xml:space="preserve">    2、政府性基金收入</t>
  </si>
  <si>
    <t>二、地方财政支出</t>
  </si>
  <si>
    <t xml:space="preserve">    2、政府性基金支出</t>
  </si>
  <si>
    <t xml:space="preserve">单位：万元 </t>
  </si>
  <si>
    <t>单位：元</t>
  </si>
  <si>
    <t>一、城镇居民人均可支配收入</t>
  </si>
  <si>
    <t xml:space="preserve">        其中: 工资性收入</t>
  </si>
  <si>
    <t xml:space="preserve">              经营净收入</t>
  </si>
  <si>
    <t>二、城镇居民人均消费性支出</t>
  </si>
  <si>
    <t xml:space="preserve">               衣着</t>
  </si>
  <si>
    <t xml:space="preserve">               居住</t>
  </si>
  <si>
    <t xml:space="preserve">               医疗保健</t>
  </si>
  <si>
    <t xml:space="preserve">               交通和通信</t>
  </si>
  <si>
    <t>一、农村居民人均可支配收入</t>
  </si>
  <si>
    <t xml:space="preserve">    其中：工资性收入</t>
  </si>
  <si>
    <t xml:space="preserve">          经营净收入</t>
  </si>
  <si>
    <t xml:space="preserve">          财产净收入</t>
  </si>
  <si>
    <t xml:space="preserve">          转移净收入</t>
  </si>
  <si>
    <t>二、农村居民人均生活消费支出</t>
  </si>
  <si>
    <t xml:space="preserve">           衣着</t>
  </si>
  <si>
    <t xml:space="preserve">           居住</t>
  </si>
  <si>
    <t xml:space="preserve">           医疗保健</t>
  </si>
  <si>
    <t>地区生产总值（GDP）</t>
  </si>
  <si>
    <t>增长±%</t>
  </si>
  <si>
    <t>全  市</t>
  </si>
  <si>
    <t>东  区</t>
  </si>
  <si>
    <t>仁和区</t>
  </si>
  <si>
    <t>米易县</t>
  </si>
  <si>
    <t>盐边县</t>
  </si>
  <si>
    <t>四、县（区）主要经济指标</t>
  </si>
  <si>
    <t>地区生产总值</t>
  </si>
  <si>
    <t>全  省</t>
  </si>
  <si>
    <t>成  都</t>
  </si>
  <si>
    <t>自  贡</t>
  </si>
  <si>
    <t>攀枝花</t>
  </si>
  <si>
    <t>泸  州</t>
  </si>
  <si>
    <t>德  阳</t>
  </si>
  <si>
    <t>绵  阳</t>
  </si>
  <si>
    <t>广  元</t>
  </si>
  <si>
    <t>遂  宁</t>
  </si>
  <si>
    <t>内  江</t>
  </si>
  <si>
    <t>乐  山</t>
  </si>
  <si>
    <t>南  充</t>
  </si>
  <si>
    <t>眉  山</t>
  </si>
  <si>
    <t>宜  宾</t>
  </si>
  <si>
    <t>广  安</t>
  </si>
  <si>
    <t>达  州</t>
  </si>
  <si>
    <t>雅  安</t>
  </si>
  <si>
    <t>巴  中</t>
  </si>
  <si>
    <t>资  阳</t>
  </si>
  <si>
    <t>阿  坝</t>
  </si>
  <si>
    <t>甘  孜</t>
  </si>
  <si>
    <t>凉  山</t>
  </si>
  <si>
    <t>全社会固定资产投资</t>
  </si>
  <si>
    <t>社会消费品零售总额</t>
  </si>
  <si>
    <t>累计±％</t>
  </si>
  <si>
    <t>世界经济增长率(以上年为100)</t>
  </si>
  <si>
    <t>世界</t>
  </si>
  <si>
    <t xml:space="preserve">   发达国家</t>
  </si>
  <si>
    <t xml:space="preserve">     美国</t>
  </si>
  <si>
    <t xml:space="preserve">     欧元区</t>
  </si>
  <si>
    <t xml:space="preserve">     日本</t>
  </si>
  <si>
    <t xml:space="preserve">   发展中国家</t>
  </si>
  <si>
    <t xml:space="preserve">     印度</t>
  </si>
  <si>
    <t xml:space="preserve">     俄罗斯 </t>
  </si>
  <si>
    <t xml:space="preserve">     巴西</t>
  </si>
  <si>
    <t>世界贸易增长率(以上年为100)</t>
  </si>
  <si>
    <t>消费者价格涨跌率(以上年为100)</t>
  </si>
  <si>
    <t>GDP</t>
    <phoneticPr fontId="2" type="noConversion"/>
  </si>
  <si>
    <t>上半年</t>
    <phoneticPr fontId="2" type="noConversion"/>
  </si>
  <si>
    <t>全年</t>
    <phoneticPr fontId="2" type="noConversion"/>
  </si>
  <si>
    <t>全市</t>
    <phoneticPr fontId="2" type="noConversion"/>
  </si>
  <si>
    <t>总量</t>
    <phoneticPr fontId="2" type="noConversion"/>
  </si>
  <si>
    <t>增速</t>
    <phoneticPr fontId="2" type="noConversion"/>
  </si>
  <si>
    <t>遂宁</t>
  </si>
  <si>
    <t>泸州</t>
  </si>
  <si>
    <t>广安</t>
  </si>
  <si>
    <t>眉山</t>
  </si>
  <si>
    <t>乐山</t>
  </si>
  <si>
    <t>雅安</t>
  </si>
  <si>
    <t>资阳</t>
  </si>
  <si>
    <t>绵阳</t>
  </si>
  <si>
    <t>广元</t>
  </si>
  <si>
    <t>巴中</t>
  </si>
  <si>
    <t>宜宾</t>
  </si>
  <si>
    <t>自贡</t>
  </si>
  <si>
    <t>德阳</t>
  </si>
  <si>
    <t>内江</t>
  </si>
  <si>
    <t>成都</t>
  </si>
  <si>
    <t>阿坝</t>
  </si>
  <si>
    <t>南充</t>
  </si>
  <si>
    <t>甘孜</t>
  </si>
  <si>
    <t>达州</t>
  </si>
  <si>
    <t>凉山</t>
  </si>
  <si>
    <t>全国</t>
  </si>
  <si>
    <t>全省</t>
  </si>
  <si>
    <t>全市</t>
  </si>
  <si>
    <t>非公有制经济</t>
  </si>
  <si>
    <t>2012年1季度</t>
  </si>
  <si>
    <t>上半年</t>
  </si>
  <si>
    <t>全年</t>
  </si>
  <si>
    <t>2013年1季度</t>
  </si>
  <si>
    <t>2014年1季度</t>
  </si>
  <si>
    <t>总量</t>
  </si>
  <si>
    <t>增速</t>
  </si>
  <si>
    <t>攀枝花统计月报</t>
    <phoneticPr fontId="2" type="noConversion"/>
  </si>
  <si>
    <t>编　者　说　明</t>
  </si>
  <si>
    <t xml:space="preserve">    一、本资料中金融、财政、税收、招商引资、电力、进出口、物价等指标根据市级相关部门统计资料整理。</t>
    <phoneticPr fontId="2" type="noConversion"/>
  </si>
  <si>
    <t xml:space="preserve">    本资料仅供内部参考，未经同意，请勿对外公开引用。</t>
    <phoneticPr fontId="2" type="noConversion"/>
  </si>
  <si>
    <t xml:space="preserve">    由于资料整理时间仓促，错误与不妥之处，恳请批评指正！</t>
    <phoneticPr fontId="2" type="noConversion"/>
  </si>
  <si>
    <t xml:space="preserve">    《攀枝花统计月报》是反映攀枝花市国民经济发展的综合性统计资料。本资料收录了攀枝花市、各县（区）、全省及21个市（州）、全国主要经济指标统计数据。</t>
    <phoneticPr fontId="2" type="noConversion"/>
  </si>
  <si>
    <t>五、全省各市（州）主要经济指标</t>
    <phoneticPr fontId="2" type="noConversion"/>
  </si>
  <si>
    <t xml:space="preserve">    三、规模以上工业统计口径为全年主营业务收入2000万元以上的工业法人企业，未包括攀枝花电业局；全社会固定资产投资包括计划总投资500万元以上项目投资（含房地产投资）和农户投资。</t>
    <phoneticPr fontId="2" type="noConversion"/>
  </si>
  <si>
    <t>-</t>
  </si>
  <si>
    <t>前3季度</t>
    <phoneticPr fontId="2" type="noConversion"/>
  </si>
  <si>
    <t>2016年1季度</t>
    <phoneticPr fontId="2" type="noConversion"/>
  </si>
  <si>
    <t xml:space="preserve">     # 轻工业</t>
  </si>
  <si>
    <t xml:space="preserve">       重工业</t>
  </si>
  <si>
    <t xml:space="preserve">    # 生产资料</t>
  </si>
  <si>
    <t xml:space="preserve">      生活资料</t>
  </si>
  <si>
    <t xml:space="preserve">              八、世界经济</t>
    <phoneticPr fontId="21" type="noConversion"/>
  </si>
  <si>
    <t>2017年</t>
    <phoneticPr fontId="21" type="noConversion"/>
  </si>
  <si>
    <t>《攀枝花统计月报》编辑部</t>
  </si>
  <si>
    <r>
      <t>主    编</t>
    </r>
    <r>
      <rPr>
        <sz val="16"/>
        <rFont val="仿宋_GB2312"/>
        <family val="3"/>
        <charset val="134"/>
      </rPr>
      <t xml:space="preserve">  柳建红</t>
    </r>
    <phoneticPr fontId="2" type="noConversion"/>
  </si>
  <si>
    <r>
      <t>统计制图</t>
    </r>
    <r>
      <rPr>
        <sz val="16"/>
        <rFont val="仿宋_GB2312"/>
        <family val="3"/>
        <charset val="134"/>
      </rPr>
      <t xml:space="preserve">  陈建彦</t>
    </r>
    <phoneticPr fontId="2" type="noConversion"/>
  </si>
  <si>
    <t xml:space="preserve">   化学原料和化学制品制造业</t>
  </si>
  <si>
    <t xml:space="preserve">   非金属矿物制品业</t>
  </si>
  <si>
    <t xml:space="preserve">   黑色金属冶炼和压延加工业</t>
  </si>
  <si>
    <t xml:space="preserve">   有色金属冶炼和压延加工业</t>
  </si>
  <si>
    <t xml:space="preserve">   电力、热力生产和供应业</t>
  </si>
  <si>
    <t>坚持依法统计  服务科学发展</t>
  </si>
  <si>
    <t>——摘自《中华人民共和国统计法实施条例》</t>
  </si>
  <si>
    <r>
      <rPr>
        <b/>
        <sz val="14"/>
        <rFont val="Times New Roman"/>
        <family val="1"/>
      </rPr>
      <t xml:space="preserve">        </t>
    </r>
    <r>
      <rPr>
        <b/>
        <sz val="14"/>
        <rFont val="仿宋_GB2312"/>
        <family val="3"/>
        <charset val="134"/>
      </rPr>
      <t>第四条</t>
    </r>
    <r>
      <rPr>
        <sz val="14"/>
        <rFont val="Times New Roman"/>
        <family val="1"/>
      </rPr>
      <t xml:space="preserve">  </t>
    </r>
    <r>
      <rPr>
        <sz val="14"/>
        <rFont val="仿宋_GB2312"/>
        <family val="3"/>
        <charset val="134"/>
      </rPr>
      <t>地方人民政府、县级以上人民政府统计机构和有关部门应当根据国家有关规定，明确本单位防范和惩治统计造假、弄虚作假的责任主体，严格执行统计法和本条例的规定。</t>
    </r>
    <phoneticPr fontId="42" type="noConversion"/>
  </si>
  <si>
    <t xml:space="preserve">    地方人民政府、县级以上人民政府统计机构和有关部门及其负责人应当保障统计活动依法进行，不得侵犯统计机构、统计人员独立行使统计调查、统计报告、统计监督职权，不得非法干预统计调查对象提供统计资料，不得统计造假、弄虚作假。</t>
    <phoneticPr fontId="42" type="noConversion"/>
  </si>
  <si>
    <t xml:space="preserve">    统计调查对象应当依照统计法和国家有关规定，真实、准确、完整、及时地提供统计资料，拒绝、抵制弄虚作假等违法行为。</t>
    <phoneticPr fontId="42" type="noConversion"/>
  </si>
  <si>
    <r>
      <t>　</t>
    </r>
    <r>
      <rPr>
        <sz val="14"/>
        <rFont val="Times New Roman"/>
        <family val="1"/>
      </rPr>
      <t xml:space="preserve">    </t>
    </r>
    <r>
      <rPr>
        <b/>
        <sz val="14"/>
        <rFont val="仿宋_GB2312"/>
        <family val="3"/>
        <charset val="134"/>
      </rPr>
      <t>第二十八条</t>
    </r>
    <r>
      <rPr>
        <sz val="14"/>
        <rFont val="Times New Roman"/>
        <family val="1"/>
      </rPr>
      <t xml:space="preserve">  </t>
    </r>
    <r>
      <rPr>
        <sz val="14"/>
        <rFont val="仿宋_GB2312"/>
        <family val="3"/>
        <charset val="134"/>
      </rPr>
      <t>公布统计资料应当按照国家有关规定进行。公布前，任何单位和个人不得违反国家有关规定对外提供，不得利用尚未公布的统计资料谋取不正当利益。</t>
    </r>
    <phoneticPr fontId="42" type="noConversion"/>
  </si>
  <si>
    <r>
      <rPr>
        <b/>
        <sz val="14"/>
        <rFont val="Times New Roman"/>
        <family val="1"/>
      </rPr>
      <t xml:space="preserve">        </t>
    </r>
    <r>
      <rPr>
        <b/>
        <sz val="14"/>
        <rFont val="仿宋_GB2312"/>
        <family val="3"/>
        <charset val="134"/>
      </rPr>
      <t>第三十条</t>
    </r>
    <r>
      <rPr>
        <sz val="14"/>
        <rFont val="Times New Roman"/>
        <family val="1"/>
      </rPr>
      <t xml:space="preserve">  </t>
    </r>
    <r>
      <rPr>
        <sz val="14"/>
        <rFont val="仿宋_GB2312"/>
        <family val="3"/>
        <charset val="134"/>
      </rPr>
      <t>统计调查中获得的能够识别或者推断单个统计调查对象身份的资料应当依法严格管理，除作为统计执法依据外，不得直接作为对统计调查对象实施行政许可、行政处罚等具体行政行为的依据，不得用于完成统计任务以外的目的。</t>
    </r>
    <phoneticPr fontId="42" type="noConversion"/>
  </si>
  <si>
    <r>
      <rPr>
        <b/>
        <sz val="14"/>
        <rFont val="Times New Roman"/>
        <family val="1"/>
      </rPr>
      <t xml:space="preserve">        </t>
    </r>
    <r>
      <rPr>
        <b/>
        <sz val="14"/>
        <rFont val="仿宋_GB2312"/>
        <family val="3"/>
        <charset val="134"/>
      </rPr>
      <t>第四十七条</t>
    </r>
    <r>
      <rPr>
        <sz val="14"/>
        <rFont val="Times New Roman"/>
        <family val="1"/>
      </rPr>
      <t xml:space="preserve">  </t>
    </r>
    <r>
      <rPr>
        <sz val="14"/>
        <rFont val="仿宋_GB2312"/>
        <family val="3"/>
        <charset val="134"/>
      </rPr>
      <t>地方各级人民政府、县级以上人民政府有关部门拒绝、阻碍统计监督检查或者转移、隐匿、篡改、毁弃原始记录和凭证、统计台账、统计调查表及其他相关证明和资料的，由上级人民政府、上级人民政府统计机构或者本级人民政府统计机构责令改正，予以通报。</t>
    </r>
    <phoneticPr fontId="42" type="noConversion"/>
  </si>
  <si>
    <t>全　市</t>
  </si>
  <si>
    <t>全 市</t>
  </si>
  <si>
    <t xml:space="preserve">         1、第一产业</t>
  </si>
  <si>
    <t xml:space="preserve">         2、第二产业</t>
  </si>
  <si>
    <t xml:space="preserve">         3、第三产业</t>
  </si>
  <si>
    <t xml:space="preserve">     (三)商品房销售面积(含现房、期房）</t>
  </si>
  <si>
    <t>本月止累计</t>
  </si>
  <si>
    <t>累计±%</t>
  </si>
  <si>
    <r>
      <t xml:space="preserve">编辑人员  </t>
    </r>
    <r>
      <rPr>
        <sz val="16"/>
        <rFont val="仿宋_GB2312"/>
        <family val="3"/>
        <charset val="134"/>
      </rPr>
      <t xml:space="preserve">胡 滔   刘方刚   段红林   陈 莉 </t>
    </r>
    <phoneticPr fontId="2" type="noConversion"/>
  </si>
  <si>
    <r>
      <t>审核校对</t>
    </r>
    <r>
      <rPr>
        <sz val="16"/>
        <rFont val="仿宋_GB2312"/>
        <family val="3"/>
        <charset val="134"/>
      </rPr>
      <t xml:space="preserve">  胡 滔  陈建彦  刘丹蕾  王在科  胡卫平</t>
    </r>
    <phoneticPr fontId="2" type="noConversion"/>
  </si>
  <si>
    <t>二、攀枝花主要指标与全国、全省对比</t>
    <phoneticPr fontId="2" type="noConversion"/>
  </si>
  <si>
    <t xml:space="preserve">    二、本资料中地区生产总值（GDP）及各产业增速、规模以上工业增加值增速按可比价计算，其余指标均按现价计算。本册中“—”表示当期没数据。</t>
    <phoneticPr fontId="2" type="noConversion"/>
  </si>
  <si>
    <t>经</t>
    <phoneticPr fontId="2" type="noConversion"/>
  </si>
  <si>
    <t>普</t>
    <phoneticPr fontId="2" type="noConversion"/>
  </si>
  <si>
    <t>起</t>
    <phoneticPr fontId="2" type="noConversion"/>
  </si>
  <si>
    <t>袖</t>
    <phoneticPr fontId="2" type="noConversion"/>
  </si>
  <si>
    <t>子</t>
    <phoneticPr fontId="2" type="noConversion"/>
  </si>
  <si>
    <t>加</t>
    <phoneticPr fontId="2" type="noConversion"/>
  </si>
  <si>
    <t>油</t>
    <phoneticPr fontId="2" type="noConversion"/>
  </si>
  <si>
    <t>干</t>
    <phoneticPr fontId="2" type="noConversion"/>
  </si>
  <si>
    <t>撸</t>
    <phoneticPr fontId="2" type="noConversion"/>
  </si>
  <si>
    <t>搞</t>
    <phoneticPr fontId="2" type="noConversion"/>
  </si>
  <si>
    <t>好</t>
    <phoneticPr fontId="2" type="noConversion"/>
  </si>
  <si>
    <t>促</t>
    <phoneticPr fontId="2" type="noConversion"/>
  </si>
  <si>
    <t>发</t>
    <phoneticPr fontId="2" type="noConversion"/>
  </si>
  <si>
    <t>展</t>
    <phoneticPr fontId="2" type="noConversion"/>
  </si>
  <si>
    <t>自贡</t>
    <phoneticPr fontId="2" type="noConversion"/>
  </si>
  <si>
    <t>成都</t>
    <phoneticPr fontId="2" type="noConversion"/>
  </si>
  <si>
    <t>西  区</t>
  </si>
  <si>
    <t>攀枝花</t>
    <phoneticPr fontId="59" type="noConversion"/>
  </si>
  <si>
    <t>（二）攀枝花生产总值</t>
    <phoneticPr fontId="2" type="noConversion"/>
  </si>
  <si>
    <t>（一）综合</t>
    <phoneticPr fontId="2" type="noConversion"/>
  </si>
  <si>
    <t>单位：万元</t>
    <phoneticPr fontId="2" type="noConversion"/>
  </si>
  <si>
    <t>单位</t>
    <phoneticPr fontId="2" type="noConversion"/>
  </si>
  <si>
    <t>本月止   累计</t>
    <phoneticPr fontId="2" type="noConversion"/>
  </si>
  <si>
    <t>±%</t>
    <phoneticPr fontId="2" type="noConversion"/>
  </si>
  <si>
    <t>备注</t>
    <phoneticPr fontId="2" type="noConversion"/>
  </si>
  <si>
    <t>累计±%</t>
    <phoneticPr fontId="2" type="noConversion"/>
  </si>
  <si>
    <t>一、地区生产总值(GDP)</t>
    <phoneticPr fontId="2" type="noConversion"/>
  </si>
  <si>
    <t>地区生产总值</t>
    <phoneticPr fontId="2" type="noConversion"/>
  </si>
  <si>
    <t>二、农林牧渔业总产值</t>
    <phoneticPr fontId="2" type="noConversion"/>
  </si>
  <si>
    <t>亿元</t>
    <phoneticPr fontId="2" type="noConversion"/>
  </si>
  <si>
    <t xml:space="preserve">  # 第一产业增加值</t>
    <phoneticPr fontId="2" type="noConversion"/>
  </si>
  <si>
    <t>三、规上工业增加值</t>
    <phoneticPr fontId="2" type="noConversion"/>
  </si>
  <si>
    <t>-</t>
    <phoneticPr fontId="2" type="noConversion"/>
  </si>
  <si>
    <t xml:space="preserve">    第二产业增加值</t>
    <phoneticPr fontId="2" type="noConversion"/>
  </si>
  <si>
    <t xml:space="preserve">四、全社会固定资产投资          </t>
    <phoneticPr fontId="2" type="noConversion"/>
  </si>
  <si>
    <t xml:space="preserve">    第三产业增加值</t>
    <phoneticPr fontId="2" type="noConversion"/>
  </si>
  <si>
    <t xml:space="preserve">五、社会消费品零售总额                  </t>
    <phoneticPr fontId="2" type="noConversion"/>
  </si>
  <si>
    <t xml:space="preserve">  # 工业增加值</t>
    <phoneticPr fontId="2" type="noConversion"/>
  </si>
  <si>
    <t>六、城镇居民人均可支配收入</t>
    <phoneticPr fontId="2" type="noConversion"/>
  </si>
  <si>
    <t>元</t>
    <phoneticPr fontId="2" type="noConversion"/>
  </si>
  <si>
    <t xml:space="preserve">    建筑业增加值</t>
    <phoneticPr fontId="2" type="noConversion"/>
  </si>
  <si>
    <t>七、农村居民人均可支配收入</t>
    <phoneticPr fontId="2" type="noConversion"/>
  </si>
  <si>
    <t xml:space="preserve">    批发和零售业增加值</t>
    <phoneticPr fontId="2" type="noConversion"/>
  </si>
  <si>
    <t>八、居民消费价格指数</t>
    <phoneticPr fontId="2" type="noConversion"/>
  </si>
  <si>
    <t xml:space="preserve">    交通运输、仓储和邮政业增加值</t>
    <phoneticPr fontId="2" type="noConversion"/>
  </si>
  <si>
    <t xml:space="preserve">    工业生产者出厂价格指数</t>
    <phoneticPr fontId="2" type="noConversion"/>
  </si>
  <si>
    <t xml:space="preserve">    住宿和餐饮业增加值</t>
    <phoneticPr fontId="2" type="noConversion"/>
  </si>
  <si>
    <t>九、一般公共预算收入</t>
    <phoneticPr fontId="2" type="noConversion"/>
  </si>
  <si>
    <t>同口径</t>
    <phoneticPr fontId="2" type="noConversion"/>
  </si>
  <si>
    <t xml:space="preserve">    金融业增加值</t>
    <phoneticPr fontId="2" type="noConversion"/>
  </si>
  <si>
    <t xml:space="preserve">    一般公共预算支出 </t>
    <phoneticPr fontId="2" type="noConversion"/>
  </si>
  <si>
    <t xml:space="preserve">    房地产业增加值</t>
    <phoneticPr fontId="2" type="noConversion"/>
  </si>
  <si>
    <t xml:space="preserve">    其他服务业增加值</t>
    <phoneticPr fontId="2" type="noConversion"/>
  </si>
  <si>
    <t xml:space="preserve">    其中：税收收入</t>
    <phoneticPr fontId="2" type="noConversion"/>
  </si>
  <si>
    <t>比年初±%</t>
    <phoneticPr fontId="2" type="noConversion"/>
  </si>
  <si>
    <t xml:space="preserve">      金融机构人民币贷款余额                </t>
    <phoneticPr fontId="2" type="noConversion"/>
  </si>
  <si>
    <t xml:space="preserve">      其中：出口总额</t>
    <phoneticPr fontId="2" type="noConversion"/>
  </si>
  <si>
    <t>说明：按国家统计局新的《国民经济行业分类》和《三次产业划分规定》，第一产业指农、林、牧、渔业（不含农、林、牧、渔服务业）；第二产业指工业（不含开采辅助活动，金属制品、机械和设备修理业）和建筑业；第三产业即服务业，指除第一产业、第二产业以外的其他行业。</t>
    <phoneticPr fontId="2" type="noConversion"/>
  </si>
  <si>
    <t>（三）工业</t>
    <phoneticPr fontId="2" type="noConversion"/>
  </si>
  <si>
    <t>单位：万吨</t>
    <phoneticPr fontId="51" type="noConversion"/>
  </si>
  <si>
    <t>规模以上工业产品产量</t>
    <phoneticPr fontId="51" type="noConversion"/>
  </si>
  <si>
    <t>本月止累计</t>
    <phoneticPr fontId="51" type="noConversion"/>
  </si>
  <si>
    <t>±%</t>
    <phoneticPr fontId="51" type="noConversion"/>
  </si>
  <si>
    <t>一、规上工业增加值</t>
    <phoneticPr fontId="51" type="noConversion"/>
  </si>
  <si>
    <t>铁矿石（原）</t>
    <phoneticPr fontId="51" type="noConversion"/>
  </si>
  <si>
    <t xml:space="preserve">  # 轻工业</t>
    <phoneticPr fontId="52" type="noConversion"/>
  </si>
  <si>
    <t xml:space="preserve">    重工业</t>
    <phoneticPr fontId="52" type="noConversion"/>
  </si>
  <si>
    <t xml:space="preserve">  #大中型企业</t>
    <phoneticPr fontId="2" type="noConversion"/>
  </si>
  <si>
    <t xml:space="preserve">  #黑色金属冶炼和压延加工业 </t>
    <phoneticPr fontId="2" type="noConversion"/>
  </si>
  <si>
    <t xml:space="preserve">   黑色金属矿采选业</t>
    <phoneticPr fontId="2" type="noConversion"/>
  </si>
  <si>
    <t>五氧化二钒</t>
    <phoneticPr fontId="2" type="noConversion"/>
  </si>
  <si>
    <t xml:space="preserve">   化学原料和化学制品制造业</t>
    <phoneticPr fontId="2" type="noConversion"/>
  </si>
  <si>
    <t>三氧化二钒</t>
    <phoneticPr fontId="2" type="noConversion"/>
  </si>
  <si>
    <t xml:space="preserve">   煤炭开采和洗选业</t>
    <phoneticPr fontId="2" type="noConversion"/>
  </si>
  <si>
    <t>钛精矿</t>
    <phoneticPr fontId="62" type="noConversion"/>
  </si>
  <si>
    <t xml:space="preserve">   金属制品业 </t>
    <phoneticPr fontId="2" type="noConversion"/>
  </si>
  <si>
    <t>钛白粉</t>
    <phoneticPr fontId="2" type="noConversion"/>
  </si>
  <si>
    <t xml:space="preserve">   石油、煤炭及其他燃料加工业 </t>
    <phoneticPr fontId="2" type="noConversion"/>
  </si>
  <si>
    <t>海绵钛</t>
    <phoneticPr fontId="2" type="noConversion"/>
  </si>
  <si>
    <t xml:space="preserve">   电力、热力生产和供应业</t>
    <phoneticPr fontId="52" type="noConversion"/>
  </si>
  <si>
    <t>水泥</t>
    <phoneticPr fontId="2" type="noConversion"/>
  </si>
  <si>
    <t xml:space="preserve">   有色金属矿采选业</t>
    <phoneticPr fontId="2" type="noConversion"/>
  </si>
  <si>
    <t>焦炭</t>
    <phoneticPr fontId="51" type="noConversion"/>
  </si>
  <si>
    <t xml:space="preserve">   非金属矿物制品业</t>
    <phoneticPr fontId="2" type="noConversion"/>
  </si>
  <si>
    <t>发电量（亿千瓦时）</t>
    <phoneticPr fontId="51" type="noConversion"/>
  </si>
  <si>
    <t xml:space="preserve">   汽车制造业</t>
    <phoneticPr fontId="2" type="noConversion"/>
  </si>
  <si>
    <t>单位：万元</t>
    <phoneticPr fontId="51" type="noConversion"/>
  </si>
  <si>
    <t>二、产销率（%）</t>
    <phoneticPr fontId="51" type="noConversion"/>
  </si>
  <si>
    <t>规模以上工业企业经济效益</t>
    <phoneticPr fontId="51" type="noConversion"/>
  </si>
  <si>
    <t>±%</t>
    <phoneticPr fontId="51" type="noConversion"/>
  </si>
  <si>
    <t xml:space="preserve">        其中：亏损企业</t>
    <phoneticPr fontId="52" type="noConversion"/>
  </si>
  <si>
    <t xml:space="preserve">    流动资产合计</t>
    <phoneticPr fontId="52" type="noConversion"/>
  </si>
  <si>
    <t xml:space="preserve">        其中：存货</t>
    <phoneticPr fontId="52" type="noConversion"/>
  </si>
  <si>
    <t xml:space="preserve">    资产合计</t>
    <phoneticPr fontId="52" type="noConversion"/>
  </si>
  <si>
    <t xml:space="preserve">    负债合计</t>
    <phoneticPr fontId="52" type="noConversion"/>
  </si>
  <si>
    <t xml:space="preserve">    营业收入</t>
    <phoneticPr fontId="51" type="noConversion"/>
  </si>
  <si>
    <t xml:space="preserve">        其中：主营业务收入</t>
    <phoneticPr fontId="51" type="noConversion"/>
  </si>
  <si>
    <t xml:space="preserve">    营业成本</t>
    <phoneticPr fontId="51" type="noConversion"/>
  </si>
  <si>
    <t>　      其中：主营业务成本</t>
    <phoneticPr fontId="51" type="noConversion"/>
  </si>
  <si>
    <t xml:space="preserve">    利润总额</t>
    <phoneticPr fontId="52" type="noConversion"/>
  </si>
  <si>
    <t>（四）能源</t>
    <phoneticPr fontId="17" type="noConversion"/>
  </si>
  <si>
    <t xml:space="preserve"> （五）投资</t>
    <phoneticPr fontId="6" type="noConversion"/>
  </si>
  <si>
    <t>单位：亿元</t>
    <phoneticPr fontId="2" type="noConversion"/>
  </si>
  <si>
    <t>本月止累计</t>
    <phoneticPr fontId="6" type="noConversion"/>
  </si>
  <si>
    <t>累计±%</t>
    <phoneticPr fontId="6" type="noConversion"/>
  </si>
  <si>
    <t>本月止累计</t>
    <phoneticPr fontId="51" type="noConversion"/>
  </si>
  <si>
    <t>累计±%</t>
    <phoneticPr fontId="17" type="noConversion"/>
  </si>
  <si>
    <t>一、规上工业综合能源消费量（万吨标准煤）</t>
    <phoneticPr fontId="49" type="noConversion"/>
  </si>
  <si>
    <t>一、全社会固定资产投资</t>
    <phoneticPr fontId="5" type="noConversion"/>
  </si>
  <si>
    <t>（一）按工业行业分</t>
    <phoneticPr fontId="49" type="noConversion"/>
  </si>
  <si>
    <t xml:space="preserve">       # 项目投资</t>
    <phoneticPr fontId="5" type="noConversion"/>
  </si>
  <si>
    <t xml:space="preserve">       # 民间投资</t>
    <phoneticPr fontId="5" type="noConversion"/>
  </si>
  <si>
    <t xml:space="preserve">    (一)按构成分</t>
    <phoneticPr fontId="5" type="noConversion"/>
  </si>
  <si>
    <t xml:space="preserve">     电力、热力、燃气及水生产和供应业</t>
    <phoneticPr fontId="49" type="noConversion"/>
  </si>
  <si>
    <t xml:space="preserve">         1、建安工程</t>
    <phoneticPr fontId="5" type="noConversion"/>
  </si>
  <si>
    <t>（二）高耗能行业</t>
    <phoneticPr fontId="49" type="noConversion"/>
  </si>
  <si>
    <t xml:space="preserve">         2、设备工器具购置</t>
    <phoneticPr fontId="5" type="noConversion"/>
  </si>
  <si>
    <t xml:space="preserve">   石油、煤炭及其他燃料加工业</t>
    <phoneticPr fontId="49" type="noConversion"/>
  </si>
  <si>
    <t xml:space="preserve">         3、其他费用</t>
    <phoneticPr fontId="5" type="noConversion"/>
  </si>
  <si>
    <t xml:space="preserve">   （二）按结构分</t>
    <phoneticPr fontId="5" type="noConversion"/>
  </si>
  <si>
    <t xml:space="preserve">          1、基础设施投资</t>
    <phoneticPr fontId="5" type="noConversion"/>
  </si>
  <si>
    <t xml:space="preserve">          2、产业投资</t>
    <phoneticPr fontId="5" type="noConversion"/>
  </si>
  <si>
    <t xml:space="preserve">          3、民生及社会事业投资</t>
    <phoneticPr fontId="5" type="noConversion"/>
  </si>
  <si>
    <t xml:space="preserve">          4、房地产开发</t>
    <phoneticPr fontId="2" type="noConversion"/>
  </si>
  <si>
    <t xml:space="preserve">          5、其他投资</t>
    <phoneticPr fontId="2" type="noConversion"/>
  </si>
  <si>
    <t xml:space="preserve">    (三)按行业分</t>
    <phoneticPr fontId="5" type="noConversion"/>
  </si>
  <si>
    <t xml:space="preserve">    风力发电量</t>
    <phoneticPr fontId="49" type="noConversion"/>
  </si>
  <si>
    <t xml:space="preserve">    太阳能发电量</t>
    <phoneticPr fontId="49" type="noConversion"/>
  </si>
  <si>
    <t xml:space="preserve">            # 工业</t>
    <phoneticPr fontId="2" type="noConversion"/>
  </si>
  <si>
    <t>二、商品房开发与销售（万平方米）</t>
    <phoneticPr fontId="5" type="noConversion"/>
  </si>
  <si>
    <t xml:space="preserve">     (一)房屋施工面积</t>
    <phoneticPr fontId="2" type="noConversion"/>
  </si>
  <si>
    <t xml:space="preserve">         # 住宅</t>
    <phoneticPr fontId="2" type="noConversion"/>
  </si>
  <si>
    <t xml:space="preserve">    （四）商品房待售面积</t>
    <phoneticPr fontId="5" type="noConversion"/>
  </si>
  <si>
    <t>（六）国内外贸易</t>
    <phoneticPr fontId="17" type="noConversion"/>
  </si>
  <si>
    <t>（七）财政、税收</t>
    <phoneticPr fontId="17" type="noConversion"/>
  </si>
  <si>
    <t>一、地方财政收入</t>
    <phoneticPr fontId="17" type="noConversion"/>
  </si>
  <si>
    <t xml:space="preserve">       城镇</t>
    <phoneticPr fontId="49" type="noConversion"/>
  </si>
  <si>
    <t xml:space="preserve">        其中：税收收入</t>
    <phoneticPr fontId="6" type="noConversion"/>
  </si>
  <si>
    <t xml:space="preserve">       乡村</t>
    <phoneticPr fontId="49" type="noConversion"/>
  </si>
  <si>
    <t xml:space="preserve">              非税收入</t>
    <phoneticPr fontId="6" type="noConversion"/>
  </si>
  <si>
    <t xml:space="preserve">   (二)按消费形态分</t>
    <phoneticPr fontId="49" type="noConversion"/>
  </si>
  <si>
    <t xml:space="preserve">       餐饮收入</t>
    <phoneticPr fontId="49" type="noConversion"/>
  </si>
  <si>
    <t xml:space="preserve">       商品零售</t>
    <phoneticPr fontId="49" type="noConversion"/>
  </si>
  <si>
    <t xml:space="preserve">    1、一般公共预算支出</t>
    <phoneticPr fontId="17" type="noConversion"/>
  </si>
  <si>
    <t>二、外贸进出口总额（亿元）</t>
    <phoneticPr fontId="49" type="noConversion"/>
  </si>
  <si>
    <t xml:space="preserve">        其中：一般公共服务</t>
    <phoneticPr fontId="2" type="noConversion"/>
  </si>
  <si>
    <t xml:space="preserve">        出口总额</t>
    <phoneticPr fontId="49" type="noConversion"/>
  </si>
  <si>
    <t xml:space="preserve">              教育</t>
    <phoneticPr fontId="2" type="noConversion"/>
  </si>
  <si>
    <t xml:space="preserve">        进口总额</t>
    <phoneticPr fontId="49" type="noConversion"/>
  </si>
  <si>
    <t xml:space="preserve">              社会保障和就业</t>
    <phoneticPr fontId="2" type="noConversion"/>
  </si>
  <si>
    <t>三、招商引资当年到位资金额</t>
    <phoneticPr fontId="2" type="noConversion"/>
  </si>
  <si>
    <t xml:space="preserve">      国内省外到位资金 </t>
    <phoneticPr fontId="2" type="noConversion"/>
  </si>
  <si>
    <t xml:space="preserve">      省内到位资金 </t>
    <phoneticPr fontId="2" type="noConversion"/>
  </si>
  <si>
    <t>（八）金   融</t>
    <phoneticPr fontId="17" type="noConversion"/>
  </si>
  <si>
    <t xml:space="preserve"> （九）城市物价</t>
    <phoneticPr fontId="5" type="noConversion"/>
  </si>
  <si>
    <t>单位：%</t>
    <phoneticPr fontId="2" type="noConversion"/>
  </si>
  <si>
    <t>本月末</t>
    <phoneticPr fontId="6" type="noConversion"/>
  </si>
  <si>
    <t>比年初增减</t>
    <phoneticPr fontId="6" type="noConversion"/>
  </si>
  <si>
    <t>城市物价(上年同期=100)</t>
    <phoneticPr fontId="2" type="noConversion"/>
  </si>
  <si>
    <t>当月</t>
    <phoneticPr fontId="2" type="noConversion"/>
  </si>
  <si>
    <t>本月止   累计</t>
    <phoneticPr fontId="2" type="noConversion"/>
  </si>
  <si>
    <t>绝对额</t>
    <phoneticPr fontId="6" type="noConversion"/>
  </si>
  <si>
    <t>±%</t>
    <phoneticPr fontId="6" type="noConversion"/>
  </si>
  <si>
    <t>一、金融机构本外币各项存款余额</t>
    <phoneticPr fontId="6" type="noConversion"/>
  </si>
  <si>
    <t>一、居民消费价格总指数</t>
    <phoneticPr fontId="2" type="noConversion"/>
  </si>
  <si>
    <t xml:space="preserve">    金融机构人民币各项存款余额</t>
    <phoneticPr fontId="6" type="noConversion"/>
  </si>
  <si>
    <t xml:space="preserve">    # 消费品价格指数</t>
    <phoneticPr fontId="37" type="noConversion"/>
  </si>
  <si>
    <t xml:space="preserve">     1、住户存款</t>
    <phoneticPr fontId="6" type="noConversion"/>
  </si>
  <si>
    <t xml:space="preserve">    # 服务价格指数</t>
    <phoneticPr fontId="37" type="noConversion"/>
  </si>
  <si>
    <t xml:space="preserve">        # 活期存款</t>
    <phoneticPr fontId="6" type="noConversion"/>
  </si>
  <si>
    <t>1、食品烟酒</t>
    <phoneticPr fontId="38" type="noConversion"/>
  </si>
  <si>
    <t xml:space="preserve">          定期及其他存款</t>
    <phoneticPr fontId="6" type="noConversion"/>
  </si>
  <si>
    <t xml:space="preserve">      粮    食</t>
    <phoneticPr fontId="2" type="noConversion"/>
  </si>
  <si>
    <t xml:space="preserve">     2、非金融企业存款</t>
    <phoneticPr fontId="6" type="noConversion"/>
  </si>
  <si>
    <t xml:space="preserve">      鲜    菜</t>
    <phoneticPr fontId="38" type="noConversion"/>
  </si>
  <si>
    <t xml:space="preserve">      畜    肉</t>
    <phoneticPr fontId="38" type="noConversion"/>
  </si>
  <si>
    <t xml:space="preserve">      水 产 品</t>
    <phoneticPr fontId="2" type="noConversion"/>
  </si>
  <si>
    <t xml:space="preserve">     3、广义政府存款</t>
    <phoneticPr fontId="6" type="noConversion"/>
  </si>
  <si>
    <t xml:space="preserve">      蛋</t>
    <phoneticPr fontId="38" type="noConversion"/>
  </si>
  <si>
    <t xml:space="preserve">      鲜    果</t>
    <phoneticPr fontId="38" type="noConversion"/>
  </si>
  <si>
    <t>2、衣着</t>
    <phoneticPr fontId="38" type="noConversion"/>
  </si>
  <si>
    <t xml:space="preserve">     4、非银行业金融机构存放</t>
    <phoneticPr fontId="6" type="noConversion"/>
  </si>
  <si>
    <t>3、居住</t>
    <phoneticPr fontId="38" type="noConversion"/>
  </si>
  <si>
    <t>二、金融机构本外币各项贷款余额</t>
    <phoneticPr fontId="6" type="noConversion"/>
  </si>
  <si>
    <t>4、生活用品及服务</t>
    <phoneticPr fontId="38" type="noConversion"/>
  </si>
  <si>
    <t xml:space="preserve">     金融机构人民币各项贷款余额</t>
    <phoneticPr fontId="6" type="noConversion"/>
  </si>
  <si>
    <t>5、交通和通信</t>
    <phoneticPr fontId="38" type="noConversion"/>
  </si>
  <si>
    <t>6、教育文化和娱乐</t>
    <phoneticPr fontId="38" type="noConversion"/>
  </si>
  <si>
    <t xml:space="preserve">          #短期贷款</t>
    <phoneticPr fontId="6" type="noConversion"/>
  </si>
  <si>
    <t>7、医疗保健</t>
    <phoneticPr fontId="38" type="noConversion"/>
  </si>
  <si>
    <t xml:space="preserve">           中长期贷款</t>
    <phoneticPr fontId="6" type="noConversion"/>
  </si>
  <si>
    <t>8、其他用品和服务</t>
    <phoneticPr fontId="38" type="noConversion"/>
  </si>
  <si>
    <t>二、商品零售价格总指数</t>
    <phoneticPr fontId="2" type="noConversion"/>
  </si>
  <si>
    <t>三、工业生产者出厂价格指数</t>
    <phoneticPr fontId="37" type="noConversion"/>
  </si>
  <si>
    <t>三、金融机构外汇贷款余额（万美元）</t>
    <phoneticPr fontId="6" type="noConversion"/>
  </si>
  <si>
    <t>四、个人消费贷款余额</t>
    <phoneticPr fontId="6" type="noConversion"/>
  </si>
  <si>
    <t>四、工业生产者购进价格指数</t>
    <phoneticPr fontId="37" type="noConversion"/>
  </si>
  <si>
    <t xml:space="preserve">      # 住房消费贷款</t>
    <phoneticPr fontId="6" type="noConversion"/>
  </si>
  <si>
    <t xml:space="preserve">        汽车消费贷款</t>
    <phoneticPr fontId="6" type="noConversion"/>
  </si>
  <si>
    <t>五、签发承兑汇票余额</t>
    <phoneticPr fontId="6" type="noConversion"/>
  </si>
  <si>
    <t>（十）城镇居民生活</t>
    <phoneticPr fontId="5" type="noConversion"/>
  </si>
  <si>
    <t>（十一）农村居民生活</t>
    <phoneticPr fontId="5" type="noConversion"/>
  </si>
  <si>
    <t>累计±%</t>
    <phoneticPr fontId="2" type="noConversion"/>
  </si>
  <si>
    <t xml:space="preserve">              财产净收入</t>
    <phoneticPr fontId="2" type="noConversion"/>
  </si>
  <si>
    <t xml:space="preserve">              转移净收入</t>
    <phoneticPr fontId="2" type="noConversion"/>
  </si>
  <si>
    <t xml:space="preserve">         其中：食品烟酒</t>
    <phoneticPr fontId="2" type="noConversion"/>
  </si>
  <si>
    <t xml:space="preserve">     其中：食品烟酒</t>
    <phoneticPr fontId="2" type="noConversion"/>
  </si>
  <si>
    <t xml:space="preserve">               生活用品及服务</t>
    <phoneticPr fontId="2" type="noConversion"/>
  </si>
  <si>
    <t xml:space="preserve">           生活用品及服务</t>
    <phoneticPr fontId="2" type="noConversion"/>
  </si>
  <si>
    <t xml:space="preserve">           交通和通信</t>
    <phoneticPr fontId="2" type="noConversion"/>
  </si>
  <si>
    <t xml:space="preserve">           教育、文化和娱乐</t>
    <phoneticPr fontId="2" type="noConversion"/>
  </si>
  <si>
    <t xml:space="preserve">               教育、文化和娱乐</t>
    <phoneticPr fontId="2" type="noConversion"/>
  </si>
  <si>
    <t xml:space="preserve">               其他用品及服务</t>
    <phoneticPr fontId="2" type="noConversion"/>
  </si>
  <si>
    <t xml:space="preserve">           其他用品及服务</t>
    <phoneticPr fontId="2" type="noConversion"/>
  </si>
  <si>
    <t>服务业增加值</t>
    <phoneticPr fontId="2" type="noConversion"/>
  </si>
  <si>
    <t>增长   ±%</t>
    <phoneticPr fontId="2" type="noConversion"/>
  </si>
  <si>
    <t>增速  排名</t>
    <phoneticPr fontId="2" type="noConversion"/>
  </si>
  <si>
    <t>单位：亿元</t>
    <phoneticPr fontId="2" type="noConversion"/>
  </si>
  <si>
    <t>单位：万元</t>
    <phoneticPr fontId="2" type="noConversion"/>
  </si>
  <si>
    <t>规上工业增加值</t>
    <phoneticPr fontId="19" type="noConversion"/>
  </si>
  <si>
    <t>全社会固定资产投资</t>
    <phoneticPr fontId="2" type="noConversion"/>
  </si>
  <si>
    <t>工业产品     销售率</t>
    <phoneticPr fontId="19" type="noConversion"/>
  </si>
  <si>
    <t>工业企业     利润总额</t>
    <phoneticPr fontId="2" type="noConversion"/>
  </si>
  <si>
    <t>社会消费品零售总额</t>
    <phoneticPr fontId="19" type="noConversion"/>
  </si>
  <si>
    <t>本月止累计±%</t>
    <phoneticPr fontId="19" type="noConversion"/>
  </si>
  <si>
    <t>增速  排名</t>
    <phoneticPr fontId="2" type="noConversion"/>
  </si>
  <si>
    <t>本月止   累计</t>
    <phoneticPr fontId="2" type="noConversion"/>
  </si>
  <si>
    <t>排名</t>
    <phoneticPr fontId="2" type="noConversion"/>
  </si>
  <si>
    <t>增速排名</t>
    <phoneticPr fontId="2" type="noConversion"/>
  </si>
  <si>
    <t>全　市</t>
    <phoneticPr fontId="19" type="noConversion"/>
  </si>
  <si>
    <t>全　市</t>
    <phoneticPr fontId="50" type="noConversion"/>
  </si>
  <si>
    <t>东  区</t>
    <phoneticPr fontId="2" type="noConversion"/>
  </si>
  <si>
    <t>米易县</t>
    <phoneticPr fontId="2" type="noConversion"/>
  </si>
  <si>
    <t>西  区</t>
    <phoneticPr fontId="2" type="noConversion"/>
  </si>
  <si>
    <t>西  区</t>
    <phoneticPr fontId="2" type="noConversion"/>
  </si>
  <si>
    <t>盐边县</t>
    <phoneticPr fontId="58" type="noConversion"/>
  </si>
  <si>
    <t>仁和区</t>
    <phoneticPr fontId="2" type="noConversion"/>
  </si>
  <si>
    <t>盐边县</t>
    <phoneticPr fontId="2" type="noConversion"/>
  </si>
  <si>
    <t>东  区</t>
    <phoneticPr fontId="58" type="noConversion"/>
  </si>
  <si>
    <t>钒钛  高新区</t>
    <phoneticPr fontId="2" type="noConversion"/>
  </si>
  <si>
    <t>钒 钛    高新区</t>
    <phoneticPr fontId="58" type="noConversion"/>
  </si>
  <si>
    <t>花城   新区</t>
    <phoneticPr fontId="58" type="noConversion"/>
  </si>
  <si>
    <t>单位：元</t>
    <phoneticPr fontId="2" type="noConversion"/>
  </si>
  <si>
    <t>城镇居民人均可支配  收入</t>
    <phoneticPr fontId="19" type="noConversion"/>
  </si>
  <si>
    <t>农村居民人均可支配收入</t>
    <phoneticPr fontId="19" type="noConversion"/>
  </si>
  <si>
    <t>一般公共预算收入</t>
    <phoneticPr fontId="19" type="noConversion"/>
  </si>
  <si>
    <t>一般公共预算支出</t>
    <phoneticPr fontId="19" type="noConversion"/>
  </si>
  <si>
    <t>增长±%</t>
    <phoneticPr fontId="2" type="noConversion"/>
  </si>
  <si>
    <t>本月止累计</t>
    <phoneticPr fontId="2" type="noConversion"/>
  </si>
  <si>
    <t>本月止  累计</t>
    <phoneticPr fontId="2" type="noConversion"/>
  </si>
  <si>
    <t>全 市</t>
    <phoneticPr fontId="19" type="noConversion"/>
  </si>
  <si>
    <t>仁和区</t>
    <phoneticPr fontId="2" type="noConversion"/>
  </si>
  <si>
    <t>东  区</t>
    <phoneticPr fontId="2" type="noConversion"/>
  </si>
  <si>
    <t>仁和区</t>
    <phoneticPr fontId="58" type="noConversion"/>
  </si>
  <si>
    <t>米易县</t>
    <phoneticPr fontId="2" type="noConversion"/>
  </si>
  <si>
    <t xml:space="preserve">  二、攀枝花主要指标与全国、全省对比</t>
    <phoneticPr fontId="2" type="noConversion"/>
  </si>
  <si>
    <t>单位：%</t>
    <phoneticPr fontId="5" type="noConversion"/>
  </si>
  <si>
    <t xml:space="preserve"> 指  标  名  称</t>
    <phoneticPr fontId="2" type="noConversion"/>
  </si>
  <si>
    <t>市人代会目标     （增速）</t>
    <phoneticPr fontId="2" type="noConversion"/>
  </si>
  <si>
    <t>本月止累计±%</t>
    <phoneticPr fontId="2" type="noConversion"/>
  </si>
  <si>
    <t>主 要 指 标</t>
    <phoneticPr fontId="5" type="noConversion"/>
  </si>
  <si>
    <t>攀枝花</t>
    <phoneticPr fontId="2" type="noConversion"/>
  </si>
  <si>
    <t>本月止±%</t>
    <phoneticPr fontId="2" type="noConversion"/>
  </si>
  <si>
    <t>在全省     排位</t>
    <phoneticPr fontId="2" type="noConversion"/>
  </si>
  <si>
    <t>规上工业增加值</t>
    <phoneticPr fontId="2" type="noConversion"/>
  </si>
  <si>
    <t>规模以上工业增加值</t>
    <phoneticPr fontId="2" type="noConversion"/>
  </si>
  <si>
    <t>全社会固定资产投资</t>
    <phoneticPr fontId="2" type="noConversion"/>
  </si>
  <si>
    <t>社会消费品零售总额</t>
    <phoneticPr fontId="2" type="noConversion"/>
  </si>
  <si>
    <t>城镇居民人均可支配收入</t>
    <phoneticPr fontId="2" type="noConversion"/>
  </si>
  <si>
    <t>城镇居民人均可支配收入（元）</t>
    <phoneticPr fontId="2" type="noConversion"/>
  </si>
  <si>
    <t>农村居民人均可支配收入</t>
    <phoneticPr fontId="2" type="noConversion"/>
  </si>
  <si>
    <t>农村居民人均可支配收入（元）</t>
    <phoneticPr fontId="2" type="noConversion"/>
  </si>
  <si>
    <t>一般公共预算收入</t>
    <phoneticPr fontId="2" type="noConversion"/>
  </si>
  <si>
    <t>居民消费价格指数</t>
    <phoneticPr fontId="2" type="noConversion"/>
  </si>
  <si>
    <t>3.5%以内</t>
    <phoneticPr fontId="2" type="noConversion"/>
  </si>
  <si>
    <t>五、全省各市州经济情况</t>
    <phoneticPr fontId="2" type="noConversion"/>
  </si>
  <si>
    <t>单位：亿元</t>
    <phoneticPr fontId="2" type="noConversion"/>
  </si>
  <si>
    <t>单位：%</t>
    <phoneticPr fontId="2" type="noConversion"/>
  </si>
  <si>
    <t>规上工业增加值</t>
    <phoneticPr fontId="19" type="noConversion"/>
  </si>
  <si>
    <t>规上工业产品产销率</t>
    <phoneticPr fontId="19" type="noConversion"/>
  </si>
  <si>
    <t>增长±％</t>
    <phoneticPr fontId="2" type="noConversion"/>
  </si>
  <si>
    <t>位次</t>
    <phoneticPr fontId="19" type="noConversion"/>
  </si>
  <si>
    <t>本月止累计</t>
    <phoneticPr fontId="2" type="noConversion"/>
  </si>
  <si>
    <t>全  省</t>
    <phoneticPr fontId="2" type="noConversion"/>
  </si>
  <si>
    <t>攀枝花</t>
    <phoneticPr fontId="59" type="noConversion"/>
  </si>
  <si>
    <t>位次</t>
    <phoneticPr fontId="2" type="noConversion"/>
  </si>
  <si>
    <t xml:space="preserve">                    </t>
    <phoneticPr fontId="2" type="noConversion"/>
  </si>
  <si>
    <t>一般公共预算收入</t>
    <phoneticPr fontId="19" type="noConversion"/>
  </si>
  <si>
    <t>一般公共预算支出</t>
    <phoneticPr fontId="2" type="noConversion"/>
  </si>
  <si>
    <t>单位：元</t>
    <phoneticPr fontId="2" type="noConversion"/>
  </si>
  <si>
    <t>城镇居民人均可支配收入</t>
    <phoneticPr fontId="19" type="noConversion"/>
  </si>
  <si>
    <t>农村居民人均可支配收入</t>
    <phoneticPr fontId="19" type="noConversion"/>
  </si>
  <si>
    <t>六、 全省主要经济指标</t>
    <phoneticPr fontId="19" type="noConversion"/>
  </si>
  <si>
    <t>七、全国主要经济指标</t>
    <phoneticPr fontId="20" type="noConversion"/>
  </si>
  <si>
    <t>指标</t>
    <phoneticPr fontId="19" type="noConversion"/>
  </si>
  <si>
    <t>单位</t>
    <phoneticPr fontId="19" type="noConversion"/>
  </si>
  <si>
    <t>本月止累计</t>
    <phoneticPr fontId="19" type="noConversion"/>
  </si>
  <si>
    <t>累计±%</t>
    <phoneticPr fontId="19" type="noConversion"/>
  </si>
  <si>
    <t>备注</t>
    <phoneticPr fontId="19" type="noConversion"/>
  </si>
  <si>
    <t>累计±％</t>
    <phoneticPr fontId="19" type="noConversion"/>
  </si>
  <si>
    <t>一、地区生产总值(GDP)</t>
    <phoneticPr fontId="19" type="noConversion"/>
  </si>
  <si>
    <t>亿元</t>
    <phoneticPr fontId="19" type="noConversion"/>
  </si>
  <si>
    <t xml:space="preserve">    第一产业</t>
    <phoneticPr fontId="19" type="noConversion"/>
  </si>
  <si>
    <t xml:space="preserve">    第二产业</t>
    <phoneticPr fontId="19" type="noConversion"/>
  </si>
  <si>
    <t xml:space="preserve">    第三产业</t>
    <phoneticPr fontId="19" type="noConversion"/>
  </si>
  <si>
    <t>二、规上工业增加值</t>
    <phoneticPr fontId="19" type="noConversion"/>
  </si>
  <si>
    <t>%</t>
    <phoneticPr fontId="19" type="noConversion"/>
  </si>
  <si>
    <t xml:space="preserve">三、全社会固定资产投资          </t>
    <phoneticPr fontId="19" type="noConversion"/>
  </si>
  <si>
    <t xml:space="preserve">四、社会消费品零售总额                  </t>
    <phoneticPr fontId="19" type="noConversion"/>
  </si>
  <si>
    <t>五、城镇居民人均可支配收入</t>
    <phoneticPr fontId="19" type="noConversion"/>
  </si>
  <si>
    <t>元</t>
    <phoneticPr fontId="19" type="noConversion"/>
  </si>
  <si>
    <t>六、农村居民人均可支配收入</t>
    <phoneticPr fontId="19" type="noConversion"/>
  </si>
  <si>
    <t xml:space="preserve">七、进出口总额 </t>
    <phoneticPr fontId="19" type="noConversion"/>
  </si>
  <si>
    <t xml:space="preserve">      其中：出口总额</t>
    <phoneticPr fontId="19" type="noConversion"/>
  </si>
  <si>
    <t>八、居民消费价格总指数</t>
    <phoneticPr fontId="19" type="noConversion"/>
  </si>
  <si>
    <t xml:space="preserve">    工业生产者出厂价格指数</t>
    <phoneticPr fontId="19" type="noConversion"/>
  </si>
  <si>
    <t xml:space="preserve">    工业生产者购进价格指数                </t>
    <phoneticPr fontId="19" type="noConversion"/>
  </si>
  <si>
    <t>2018年</t>
    <phoneticPr fontId="21" type="noConversion"/>
  </si>
  <si>
    <t>国际货币基金组织(IMF，2018年1月)（%）</t>
    <phoneticPr fontId="21" type="noConversion"/>
  </si>
  <si>
    <t>世界银行（WB,2018年1月）（%）</t>
    <phoneticPr fontId="21" type="noConversion"/>
  </si>
  <si>
    <t>注： IMF公布的世界及分类数据按照购买力平价方法汇总，世界银行按照汇率法进行汇总。
    2017年为估计值、2018年为预测值。</t>
    <phoneticPr fontId="54" type="noConversion"/>
  </si>
  <si>
    <t>资料来源：国家统计局</t>
    <phoneticPr fontId="21" type="noConversion"/>
  </si>
  <si>
    <t>2017年1季度</t>
    <phoneticPr fontId="2" type="noConversion"/>
  </si>
  <si>
    <t>2018年1季度</t>
    <phoneticPr fontId="2" type="noConversion"/>
  </si>
  <si>
    <t>第一产业增加值</t>
    <phoneticPr fontId="2" type="noConversion"/>
  </si>
  <si>
    <t>规上工业</t>
    <phoneticPr fontId="2" type="noConversion"/>
  </si>
  <si>
    <t>10月</t>
    <phoneticPr fontId="2" type="noConversion"/>
  </si>
  <si>
    <t>11月</t>
    <phoneticPr fontId="2" type="noConversion"/>
  </si>
  <si>
    <t>12月</t>
    <phoneticPr fontId="2" type="noConversion"/>
  </si>
  <si>
    <t>3月</t>
    <phoneticPr fontId="2" type="noConversion"/>
  </si>
  <si>
    <t>4月</t>
    <phoneticPr fontId="2" type="noConversion"/>
  </si>
  <si>
    <t>5月</t>
    <phoneticPr fontId="2" type="noConversion"/>
  </si>
  <si>
    <t>6月</t>
    <phoneticPr fontId="2" type="noConversion"/>
  </si>
  <si>
    <t>投资</t>
    <phoneticPr fontId="2" type="noConversion"/>
  </si>
  <si>
    <t xml:space="preserve">12月 </t>
    <phoneticPr fontId="2" type="noConversion"/>
  </si>
  <si>
    <t>甘孜</t>
    <phoneticPr fontId="2" type="noConversion"/>
  </si>
  <si>
    <t xml:space="preserve"> </t>
    <phoneticPr fontId="2" type="noConversion"/>
  </si>
  <si>
    <t>泸州</t>
    <phoneticPr fontId="2" type="noConversion"/>
  </si>
  <si>
    <t>广元</t>
    <phoneticPr fontId="2" type="noConversion"/>
  </si>
  <si>
    <t>德阳</t>
    <phoneticPr fontId="2" type="noConversion"/>
  </si>
  <si>
    <t>乐山</t>
    <phoneticPr fontId="2" type="noConversion"/>
  </si>
  <si>
    <t>绵阳</t>
    <phoneticPr fontId="2" type="noConversion"/>
  </si>
  <si>
    <t>雅安</t>
    <phoneticPr fontId="2" type="noConversion"/>
  </si>
  <si>
    <t>广安</t>
    <phoneticPr fontId="2" type="noConversion"/>
  </si>
  <si>
    <t>遂宁</t>
    <phoneticPr fontId="2" type="noConversion"/>
  </si>
  <si>
    <t>内江</t>
    <phoneticPr fontId="2" type="noConversion"/>
  </si>
  <si>
    <t>眉山</t>
    <phoneticPr fontId="2" type="noConversion"/>
  </si>
  <si>
    <t>南充</t>
    <phoneticPr fontId="2" type="noConversion"/>
  </si>
  <si>
    <t>达州</t>
    <phoneticPr fontId="2" type="noConversion"/>
  </si>
  <si>
    <t>资阳</t>
    <phoneticPr fontId="2" type="noConversion"/>
  </si>
  <si>
    <t>宜宾</t>
    <phoneticPr fontId="2" type="noConversion"/>
  </si>
  <si>
    <t>巴中</t>
    <phoneticPr fontId="2" type="noConversion"/>
  </si>
  <si>
    <t>阿坝</t>
    <phoneticPr fontId="2" type="noConversion"/>
  </si>
  <si>
    <t>凉山</t>
    <phoneticPr fontId="2" type="noConversion"/>
  </si>
  <si>
    <t>社消零</t>
    <phoneticPr fontId="2" type="noConversion"/>
  </si>
  <si>
    <t>10月</t>
    <phoneticPr fontId="2" type="noConversion"/>
  </si>
  <si>
    <t>11月</t>
    <phoneticPr fontId="2" type="noConversion"/>
  </si>
  <si>
    <t>12月</t>
    <phoneticPr fontId="2" type="noConversion"/>
  </si>
  <si>
    <t>3月</t>
    <phoneticPr fontId="2" type="noConversion"/>
  </si>
  <si>
    <t>4月</t>
    <phoneticPr fontId="2" type="noConversion"/>
  </si>
  <si>
    <t>5月</t>
    <phoneticPr fontId="2" type="noConversion"/>
  </si>
  <si>
    <t>6月</t>
    <phoneticPr fontId="2" type="noConversion"/>
  </si>
  <si>
    <t>总量</t>
    <phoneticPr fontId="2" type="noConversion"/>
  </si>
  <si>
    <t>增速</t>
    <phoneticPr fontId="2" type="noConversion"/>
  </si>
  <si>
    <t>前3季度</t>
    <phoneticPr fontId="2" type="noConversion"/>
  </si>
  <si>
    <t xml:space="preserve">   # 税收合计</t>
  </si>
  <si>
    <t xml:space="preserve">     # 第三产业</t>
  </si>
  <si>
    <t xml:space="preserve">       # 增值税</t>
  </si>
  <si>
    <t xml:space="preserve">         消费税</t>
  </si>
  <si>
    <t xml:space="preserve">         营业税</t>
    <phoneticPr fontId="19" type="noConversion"/>
  </si>
  <si>
    <t>三、税务局组织收入总计</t>
    <phoneticPr fontId="19" type="noConversion"/>
  </si>
  <si>
    <t xml:space="preserve">十一、金融机构人民币存款余额                 </t>
    <phoneticPr fontId="2" type="noConversion"/>
  </si>
  <si>
    <t xml:space="preserve">十二、进出口总额 </t>
    <phoneticPr fontId="2" type="noConversion"/>
  </si>
  <si>
    <t>十三、招商引资当年到位资金</t>
    <phoneticPr fontId="2" type="noConversion"/>
  </si>
  <si>
    <t>十、税务局组织收入</t>
    <phoneticPr fontId="2" type="noConversion"/>
  </si>
  <si>
    <t>本月止累计</t>
    <phoneticPr fontId="19" type="noConversion"/>
  </si>
  <si>
    <t>7月</t>
    <phoneticPr fontId="2" type="noConversion"/>
  </si>
  <si>
    <t>7月</t>
    <phoneticPr fontId="2" type="noConversion"/>
  </si>
  <si>
    <t>注：资料来源省财政厅。</t>
    <phoneticPr fontId="2" type="noConversion"/>
  </si>
  <si>
    <t>二、规上工业新能源产品产量（亿千瓦时）</t>
    <phoneticPr fontId="49" type="noConversion"/>
  </si>
  <si>
    <t>米易县</t>
    <phoneticPr fontId="2" type="noConversion"/>
  </si>
  <si>
    <t xml:space="preserve">    1、一般公共预算收入</t>
    <phoneticPr fontId="17" type="noConversion"/>
  </si>
  <si>
    <t>8月</t>
    <phoneticPr fontId="2" type="noConversion"/>
  </si>
  <si>
    <t>盐边县</t>
    <phoneticPr fontId="2" type="noConversion"/>
  </si>
  <si>
    <t>东  区</t>
    <phoneticPr fontId="2" type="noConversion"/>
  </si>
  <si>
    <t>仁和区</t>
    <phoneticPr fontId="50" type="noConversion"/>
  </si>
  <si>
    <t>盐边县</t>
    <phoneticPr fontId="50" type="noConversion"/>
  </si>
  <si>
    <t>米易县</t>
    <phoneticPr fontId="50" type="noConversion"/>
  </si>
  <si>
    <t>盐边县</t>
    <phoneticPr fontId="2" type="noConversion"/>
  </si>
  <si>
    <t>仁和区</t>
    <phoneticPr fontId="2" type="noConversion"/>
  </si>
  <si>
    <t>米易县</t>
    <phoneticPr fontId="2" type="noConversion"/>
  </si>
  <si>
    <r>
      <t>副 主 编</t>
    </r>
    <r>
      <rPr>
        <sz val="16"/>
        <rFont val="仿宋_GB2312"/>
        <family val="3"/>
        <charset val="134"/>
      </rPr>
      <t xml:space="preserve">  王 勇   杨 军    贾  炜   曹 巧</t>
    </r>
    <phoneticPr fontId="2" type="noConversion"/>
  </si>
  <si>
    <r>
      <t>单位：</t>
    </r>
    <r>
      <rPr>
        <sz val="10"/>
        <color theme="1"/>
        <rFont val="Arial"/>
        <family val="2"/>
      </rPr>
      <t>%</t>
    </r>
    <phoneticPr fontId="2" type="noConversion"/>
  </si>
  <si>
    <r>
      <t xml:space="preserve">                    </t>
    </r>
    <r>
      <rPr>
        <sz val="11"/>
        <color theme="1"/>
        <rFont val="宋体"/>
        <family val="3"/>
        <charset val="134"/>
      </rPr>
      <t>财政性存款</t>
    </r>
    <phoneticPr fontId="6" type="noConversion"/>
  </si>
  <si>
    <r>
      <t xml:space="preserve">                    </t>
    </r>
    <r>
      <rPr>
        <sz val="11"/>
        <color theme="1"/>
        <rFont val="宋体"/>
        <family val="3"/>
        <charset val="134"/>
      </rPr>
      <t>机关团体存款</t>
    </r>
    <phoneticPr fontId="6" type="noConversion"/>
  </si>
  <si>
    <r>
      <t>1.</t>
    </r>
    <r>
      <rPr>
        <sz val="11"/>
        <color theme="1"/>
        <rFont val="宋体"/>
        <family val="3"/>
        <charset val="134"/>
      </rPr>
      <t>、住户贷款</t>
    </r>
    <phoneticPr fontId="6" type="noConversion"/>
  </si>
  <si>
    <r>
      <t>2</t>
    </r>
    <r>
      <rPr>
        <sz val="11"/>
        <color theme="1"/>
        <rFont val="宋体"/>
        <family val="3"/>
        <charset val="134"/>
      </rPr>
      <t>、非金融企业及机关团体贷款</t>
    </r>
    <phoneticPr fontId="6" type="noConversion"/>
  </si>
  <si>
    <r>
      <t xml:space="preserve">                       </t>
    </r>
    <r>
      <rPr>
        <sz val="11"/>
        <color theme="1"/>
        <rFont val="宋体"/>
        <family val="3"/>
        <charset val="134"/>
      </rPr>
      <t>票据融资</t>
    </r>
    <phoneticPr fontId="6" type="noConversion"/>
  </si>
  <si>
    <r>
      <t>3.</t>
    </r>
    <r>
      <rPr>
        <sz val="11"/>
        <color theme="1"/>
        <rFont val="宋体"/>
        <family val="3"/>
        <charset val="134"/>
      </rPr>
      <t>非银行金融机构贷款</t>
    </r>
    <phoneticPr fontId="6" type="noConversion"/>
  </si>
  <si>
    <t xml:space="preserve">    其他收入31046万元。</t>
    <phoneticPr fontId="19"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</si>
  <si>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2" type="noConversion"/>
  </si>
  <si>
    <r>
      <t>四、</t>
    </r>
    <r>
      <rPr>
        <b/>
        <sz val="14"/>
        <color theme="1"/>
        <rFont val="宋体"/>
        <family val="3"/>
        <charset val="134"/>
      </rPr>
      <t>县</t>
    </r>
    <r>
      <rPr>
        <b/>
        <sz val="14"/>
        <color theme="1"/>
        <rFont val="文鼎报宋简"/>
        <family val="3"/>
        <charset val="134"/>
      </rPr>
      <t>（区）主要</t>
    </r>
    <r>
      <rPr>
        <b/>
        <sz val="14"/>
        <color theme="1"/>
        <rFont val="宋体"/>
        <family val="3"/>
        <charset val="134"/>
      </rPr>
      <t>经济指标</t>
    </r>
    <phoneticPr fontId="2" type="noConversion"/>
  </si>
  <si>
    <r>
      <t xml:space="preserve">仁和区   </t>
    </r>
    <r>
      <rPr>
        <sz val="10"/>
        <color theme="1"/>
        <rFont val="宋体"/>
        <family val="3"/>
        <charset val="134"/>
      </rPr>
      <t>（本级）</t>
    </r>
    <r>
      <rPr>
        <sz val="11"/>
        <color theme="1"/>
        <rFont val="宋体"/>
        <family val="3"/>
        <charset val="134"/>
      </rPr>
      <t xml:space="preserve"> </t>
    </r>
    <phoneticPr fontId="58" type="noConversion"/>
  </si>
  <si>
    <r>
      <t xml:space="preserve">仁和区   </t>
    </r>
    <r>
      <rPr>
        <sz val="9"/>
        <color theme="1"/>
        <rFont val="宋体"/>
        <family val="3"/>
        <charset val="134"/>
      </rPr>
      <t xml:space="preserve"> （本级）</t>
    </r>
    <phoneticPr fontId="2" type="noConversion"/>
  </si>
  <si>
    <t>西  区</t>
    <phoneticPr fontId="50" type="noConversion"/>
  </si>
  <si>
    <t>东  区</t>
    <phoneticPr fontId="2" type="noConversion"/>
  </si>
  <si>
    <t>西  区</t>
    <phoneticPr fontId="2" type="noConversion"/>
  </si>
  <si>
    <t>盐边县</t>
    <phoneticPr fontId="58" type="noConversion"/>
  </si>
  <si>
    <t>西  区</t>
    <phoneticPr fontId="58" type="noConversion"/>
  </si>
  <si>
    <t>米易县</t>
    <phoneticPr fontId="58" type="noConversion"/>
  </si>
  <si>
    <t>9月</t>
    <phoneticPr fontId="2" type="noConversion"/>
  </si>
  <si>
    <t>绵阳</t>
    <phoneticPr fontId="2" type="noConversion"/>
  </si>
  <si>
    <t>自贡</t>
    <phoneticPr fontId="2" type="noConversion"/>
  </si>
  <si>
    <t>泸州</t>
    <phoneticPr fontId="2" type="noConversion"/>
  </si>
  <si>
    <t>南充</t>
    <phoneticPr fontId="2" type="noConversion"/>
  </si>
  <si>
    <t>雅安</t>
    <phoneticPr fontId="2" type="noConversion"/>
  </si>
  <si>
    <t>广元</t>
    <phoneticPr fontId="2" type="noConversion"/>
  </si>
  <si>
    <t>乐山</t>
    <phoneticPr fontId="2" type="noConversion"/>
  </si>
  <si>
    <t>甘孜</t>
    <phoneticPr fontId="2" type="noConversion"/>
  </si>
  <si>
    <t>宜宾</t>
    <phoneticPr fontId="2" type="noConversion"/>
  </si>
  <si>
    <t>德阳</t>
    <phoneticPr fontId="2" type="noConversion"/>
  </si>
  <si>
    <t>广安</t>
    <phoneticPr fontId="2" type="noConversion"/>
  </si>
  <si>
    <t>遂宁</t>
    <phoneticPr fontId="2" type="noConversion"/>
  </si>
  <si>
    <t>眉山</t>
    <phoneticPr fontId="2" type="noConversion"/>
  </si>
  <si>
    <t>达州</t>
    <phoneticPr fontId="2" type="noConversion"/>
  </si>
  <si>
    <t>阿坝</t>
    <phoneticPr fontId="2" type="noConversion"/>
  </si>
  <si>
    <t>资阳</t>
    <phoneticPr fontId="2" type="noConversion"/>
  </si>
  <si>
    <t>成都</t>
    <phoneticPr fontId="2" type="noConversion"/>
  </si>
  <si>
    <t>巴中</t>
    <phoneticPr fontId="2" type="noConversion"/>
  </si>
  <si>
    <t>内江</t>
    <phoneticPr fontId="2" type="noConversion"/>
  </si>
  <si>
    <t>凉山</t>
    <phoneticPr fontId="2" type="noConversion"/>
  </si>
  <si>
    <r>
      <t>9</t>
    </r>
    <r>
      <rPr>
        <b/>
        <sz val="36"/>
        <rFont val="宋体"/>
        <family val="3"/>
        <charset val="134"/>
      </rPr>
      <t>月</t>
    </r>
    <phoneticPr fontId="2" type="noConversion"/>
  </si>
  <si>
    <t>二0一八年十月</t>
    <phoneticPr fontId="2" type="noConversion"/>
  </si>
  <si>
    <t>1-8月止累计</t>
    <phoneticPr fontId="51" type="noConversion"/>
  </si>
  <si>
    <t>1-8月止累计</t>
    <phoneticPr fontId="2" type="noConversion"/>
  </si>
  <si>
    <t>西  区</t>
    <phoneticPr fontId="2" type="noConversion"/>
  </si>
  <si>
    <t>9月</t>
    <phoneticPr fontId="2" type="noConversion"/>
  </si>
  <si>
    <t>9月</t>
    <phoneticPr fontId="2" type="noConversion"/>
  </si>
  <si>
    <t>仁和区</t>
    <phoneticPr fontId="2" type="noConversion"/>
  </si>
  <si>
    <t>西  区</t>
    <phoneticPr fontId="2" type="noConversion"/>
  </si>
  <si>
    <t xml:space="preserve">   (一)按经营地分</t>
    <phoneticPr fontId="49" type="noConversion"/>
  </si>
  <si>
    <t>德阳</t>
    <phoneticPr fontId="2" type="noConversion"/>
  </si>
  <si>
    <t>泸州</t>
    <phoneticPr fontId="2" type="noConversion"/>
  </si>
  <si>
    <t>南充</t>
    <phoneticPr fontId="2" type="noConversion"/>
  </si>
  <si>
    <t>达州</t>
    <phoneticPr fontId="2" type="noConversion"/>
  </si>
  <si>
    <t>绵阳</t>
    <phoneticPr fontId="2" type="noConversion"/>
  </si>
  <si>
    <t>乐山</t>
    <phoneticPr fontId="2" type="noConversion"/>
  </si>
  <si>
    <t>广安</t>
    <phoneticPr fontId="2" type="noConversion"/>
  </si>
  <si>
    <t>遂宁</t>
    <phoneticPr fontId="2" type="noConversion"/>
  </si>
  <si>
    <t>巴中</t>
    <phoneticPr fontId="2" type="noConversion"/>
  </si>
  <si>
    <t>眉山</t>
    <phoneticPr fontId="2" type="noConversion"/>
  </si>
  <si>
    <t>宜宾</t>
    <phoneticPr fontId="2" type="noConversion"/>
  </si>
  <si>
    <t>广元</t>
    <phoneticPr fontId="2" type="noConversion"/>
  </si>
  <si>
    <t>自贡</t>
    <phoneticPr fontId="2" type="noConversion"/>
  </si>
  <si>
    <t>资阳</t>
    <phoneticPr fontId="2" type="noConversion"/>
  </si>
  <si>
    <t>内江</t>
    <phoneticPr fontId="2" type="noConversion"/>
  </si>
  <si>
    <t>甘孜</t>
    <phoneticPr fontId="2" type="noConversion"/>
  </si>
  <si>
    <t>凉山</t>
    <phoneticPr fontId="2" type="noConversion"/>
  </si>
  <si>
    <t>雅安</t>
    <phoneticPr fontId="2" type="noConversion"/>
  </si>
  <si>
    <t>成都</t>
    <phoneticPr fontId="2" type="noConversion"/>
  </si>
  <si>
    <t>阿坝</t>
    <phoneticPr fontId="2" type="noConversion"/>
  </si>
  <si>
    <t xml:space="preserve">          汪 强   马卫东   欧阳海燕   </t>
    <phoneticPr fontId="2" type="noConversion"/>
  </si>
  <si>
    <t>累计  排名</t>
    <phoneticPr fontId="2" type="noConversion"/>
  </si>
  <si>
    <t>2015年前3季度</t>
    <phoneticPr fontId="2" type="noConversion"/>
  </si>
  <si>
    <t>前3季度</t>
    <phoneticPr fontId="2" type="noConversion"/>
  </si>
  <si>
    <t>前3季度</t>
    <phoneticPr fontId="2" type="noConversion"/>
  </si>
  <si>
    <t>三季度</t>
    <phoneticPr fontId="2" type="noConversion"/>
  </si>
  <si>
    <t>三季度</t>
    <phoneticPr fontId="2" type="noConversion"/>
  </si>
  <si>
    <t>仁和区</t>
    <phoneticPr fontId="50" type="noConversion"/>
  </si>
  <si>
    <t>甘孜</t>
    <phoneticPr fontId="2" type="noConversion"/>
  </si>
  <si>
    <t>德阳</t>
    <phoneticPr fontId="2" type="noConversion"/>
  </si>
  <si>
    <t>遂宁</t>
    <phoneticPr fontId="2" type="noConversion"/>
  </si>
  <si>
    <t>宜宾</t>
    <phoneticPr fontId="2" type="noConversion"/>
  </si>
  <si>
    <t>绵阳</t>
    <phoneticPr fontId="2" type="noConversion"/>
  </si>
  <si>
    <t>南充</t>
    <phoneticPr fontId="2" type="noConversion"/>
  </si>
  <si>
    <t>自贡</t>
    <phoneticPr fontId="2" type="noConversion"/>
  </si>
  <si>
    <t>泸州</t>
    <phoneticPr fontId="2" type="noConversion"/>
  </si>
  <si>
    <t>乐山</t>
    <phoneticPr fontId="2" type="noConversion"/>
  </si>
  <si>
    <t>广元</t>
    <phoneticPr fontId="2" type="noConversion"/>
  </si>
  <si>
    <t>达州</t>
    <phoneticPr fontId="2" type="noConversion"/>
  </si>
  <si>
    <t>成都</t>
    <phoneticPr fontId="2" type="noConversion"/>
  </si>
  <si>
    <t>雅安</t>
    <phoneticPr fontId="2" type="noConversion"/>
  </si>
  <si>
    <t>巴中</t>
    <phoneticPr fontId="2" type="noConversion"/>
  </si>
  <si>
    <t>广安</t>
    <phoneticPr fontId="2" type="noConversion"/>
  </si>
  <si>
    <t>内江</t>
    <phoneticPr fontId="2" type="noConversion"/>
  </si>
  <si>
    <t>资阳</t>
    <phoneticPr fontId="2" type="noConversion"/>
  </si>
  <si>
    <t>眉山</t>
    <phoneticPr fontId="2" type="noConversion"/>
  </si>
  <si>
    <t>阿坝</t>
    <phoneticPr fontId="2" type="noConversion"/>
  </si>
  <si>
    <t>凉山</t>
    <phoneticPr fontId="2" type="noConversion"/>
  </si>
  <si>
    <t>三季度</t>
    <phoneticPr fontId="19" type="noConversion"/>
  </si>
  <si>
    <t>三季度</t>
    <phoneticPr fontId="2" type="noConversion"/>
  </si>
  <si>
    <t>三季度</t>
    <phoneticPr fontId="19" type="noConversion"/>
  </si>
  <si>
    <t>关于印发《清理违反统计法律法规文件办法（试行）》的通知　</t>
    <phoneticPr fontId="2" type="noConversion"/>
  </si>
  <si>
    <r>
      <t>川统计〔2016〕14号</t>
    </r>
    <r>
      <rPr>
        <sz val="16"/>
        <color indexed="8"/>
        <rFont val="仿宋"/>
        <family val="3"/>
        <charset val="134"/>
      </rPr>
      <t xml:space="preserve"> </t>
    </r>
  </si>
  <si>
    <t xml:space="preserve">各市（州）统计局，省局各处(室、中心、所)： </t>
  </si>
  <si>
    <t xml:space="preserve">    市（州）、县（市、区）制定的有关文件符合统计法律、法规，提升依法行政、依法统计水平，省统计局制定了《清理违反统计法律法规文件办法（试行）》,现印发你们，请结合实际认真执行。 </t>
    <phoneticPr fontId="2" type="noConversion"/>
  </si>
  <si>
    <t xml:space="preserve"> 四川省统计局</t>
  </si>
  <si>
    <t>清理违反统计法律法规文件办法（试行）</t>
  </si>
  <si>
    <r>
      <rPr>
        <b/>
        <sz val="16"/>
        <rFont val="Times New Roman"/>
        <family val="1"/>
      </rPr>
      <t xml:space="preserve">        </t>
    </r>
    <r>
      <rPr>
        <b/>
        <sz val="16"/>
        <rFont val="仿宋_GB2312"/>
        <family val="3"/>
        <charset val="134"/>
      </rPr>
      <t>第一条</t>
    </r>
    <r>
      <rPr>
        <sz val="16"/>
        <rFont val="Times New Roman"/>
        <family val="1"/>
      </rPr>
      <t xml:space="preserve">  </t>
    </r>
    <r>
      <rPr>
        <sz val="16"/>
        <rFont val="仿宋_GB2312"/>
        <family val="3"/>
        <charset val="134"/>
      </rPr>
      <t>为了确保市（州）、县（市、区）制定的有关文件符合统计法律、法规，提升依法行政、依法统计水平，依据《统计法》、《四川省统计管理条例》、四川省政府有关文件和国家统计局的有关要求，结合四川实际，制定本办法。</t>
    </r>
    <phoneticPr fontId="2" type="noConversion"/>
  </si>
  <si>
    <r>
      <rPr>
        <b/>
        <sz val="16"/>
        <rFont val="Times New Roman"/>
        <family val="1"/>
      </rPr>
      <t xml:space="preserve">        </t>
    </r>
    <r>
      <rPr>
        <b/>
        <sz val="16"/>
        <rFont val="仿宋_GB2312"/>
        <family val="3"/>
        <charset val="134"/>
      </rPr>
      <t>第二条</t>
    </r>
    <r>
      <rPr>
        <sz val="16"/>
        <rFont val="Times New Roman"/>
        <family val="1"/>
      </rPr>
      <t xml:space="preserve">  </t>
    </r>
    <r>
      <rPr>
        <sz val="16"/>
        <rFont val="仿宋_GB2312"/>
        <family val="3"/>
        <charset val="134"/>
      </rPr>
      <t>本办法适用于市（州）、县（市、区）政府统计部门。</t>
    </r>
    <phoneticPr fontId="2" type="noConversion"/>
  </si>
  <si>
    <r>
      <rPr>
        <b/>
        <sz val="16"/>
        <rFont val="Times New Roman"/>
        <family val="1"/>
      </rPr>
      <t xml:space="preserve">        </t>
    </r>
    <r>
      <rPr>
        <b/>
        <sz val="16"/>
        <rFont val="仿宋_GB2312"/>
        <family val="3"/>
        <charset val="134"/>
      </rPr>
      <t>第三条</t>
    </r>
    <r>
      <rPr>
        <sz val="16"/>
        <rFont val="Times New Roman"/>
        <family val="1"/>
      </rPr>
      <t xml:space="preserve">  </t>
    </r>
    <r>
      <rPr>
        <sz val="16"/>
        <rFont val="仿宋_GB2312"/>
        <family val="3"/>
        <charset val="134"/>
      </rPr>
      <t>本办法的清理范围是：市（州）、县（市、区）人民政府及其有关部门制定的涉及统计工作的文件。</t>
    </r>
    <phoneticPr fontId="2" type="noConversion"/>
  </si>
  <si>
    <r>
      <rPr>
        <b/>
        <sz val="16"/>
        <rFont val="Times New Roman"/>
        <family val="1"/>
      </rPr>
      <t xml:space="preserve">        </t>
    </r>
    <r>
      <rPr>
        <b/>
        <sz val="16"/>
        <rFont val="仿宋_GB2312"/>
        <family val="3"/>
        <charset val="134"/>
      </rPr>
      <t>第四条</t>
    </r>
    <r>
      <rPr>
        <sz val="16"/>
        <rFont val="Times New Roman"/>
        <family val="1"/>
      </rPr>
      <t xml:space="preserve">  </t>
    </r>
    <r>
      <rPr>
        <sz val="16"/>
        <rFont val="仿宋_GB2312"/>
        <family val="3"/>
        <charset val="134"/>
      </rPr>
      <t>本办法清理的主要内容是：</t>
    </r>
    <phoneticPr fontId="2" type="noConversion"/>
  </si>
  <si>
    <t xml:space="preserve">   （一）将统计部门列为经济增长、居民收入、节能降耗、招商引资等经济发展目标任务的牵头单位（责任单位）的文件；</t>
    <phoneticPr fontId="2" type="noConversion"/>
  </si>
  <si>
    <r>
      <rPr>
        <sz val="16"/>
        <rFont val="Times New Roman"/>
        <family val="1"/>
      </rPr>
      <t xml:space="preserve">       </t>
    </r>
    <r>
      <rPr>
        <sz val="16"/>
        <rFont val="仿宋_GB2312"/>
        <family val="3"/>
        <charset val="134"/>
      </rPr>
      <t>（二）要求统计部门提供单个统计调查对象资料（含录音录像资料）的文件；</t>
    </r>
    <r>
      <rPr>
        <sz val="16"/>
        <rFont val="Times New Roman"/>
        <family val="1"/>
      </rPr>
      <t xml:space="preserve"> </t>
    </r>
    <phoneticPr fontId="2" type="noConversion"/>
  </si>
  <si>
    <t xml:space="preserve">   （三）向企业下达经济指标、分解目标任务，要求企业按指标任务上报统计数据的文件；</t>
    <phoneticPr fontId="2" type="noConversion"/>
  </si>
  <si>
    <t xml:space="preserve">   （四）其他可能干预企业独立报送统计数据的文件。</t>
    <phoneticPr fontId="2" type="noConversion"/>
  </si>
  <si>
    <r>
      <rPr>
        <b/>
        <sz val="16"/>
        <rFont val="Times New Roman"/>
        <family val="1"/>
      </rPr>
      <t xml:space="preserve">        </t>
    </r>
    <r>
      <rPr>
        <b/>
        <sz val="16"/>
        <rFont val="仿宋_GB2312"/>
        <family val="3"/>
        <charset val="134"/>
      </rPr>
      <t>第五条</t>
    </r>
    <r>
      <rPr>
        <sz val="16"/>
        <rFont val="Times New Roman"/>
        <family val="1"/>
      </rPr>
      <t xml:space="preserve">  </t>
    </r>
    <r>
      <rPr>
        <sz val="16"/>
        <rFont val="仿宋_GB2312"/>
        <family val="3"/>
        <charset val="134"/>
      </rPr>
      <t>各市（州）、县（市、区）统计局每年开展一次清理工作。对清理出来的违法、违规文件要登记造册，在清单上列明发文单位、文件名称、发文时间、文件内容等，并于</t>
    </r>
    <r>
      <rPr>
        <sz val="16"/>
        <rFont val="Times New Roman"/>
        <family val="1"/>
      </rPr>
      <t>5</t>
    </r>
    <r>
      <rPr>
        <sz val="16"/>
        <rFont val="仿宋_GB2312"/>
        <family val="3"/>
        <charset val="134"/>
      </rPr>
      <t>月底前逐级上报上级政府统计机构法治部门。</t>
    </r>
    <phoneticPr fontId="2" type="noConversion"/>
  </si>
  <si>
    <r>
      <rPr>
        <b/>
        <sz val="16"/>
        <rFont val="Times New Roman"/>
        <family val="1"/>
      </rPr>
      <t xml:space="preserve">        </t>
    </r>
    <r>
      <rPr>
        <b/>
        <sz val="16"/>
        <rFont val="仿宋_GB2312"/>
        <family val="3"/>
        <charset val="134"/>
      </rPr>
      <t>第六条</t>
    </r>
    <r>
      <rPr>
        <sz val="16"/>
        <rFont val="Times New Roman"/>
        <family val="1"/>
      </rPr>
      <t xml:space="preserve">  </t>
    </r>
    <r>
      <rPr>
        <sz val="16"/>
        <rFont val="仿宋_GB2312"/>
        <family val="3"/>
        <charset val="134"/>
      </rPr>
      <t>发现的违反统计法律法规文件，市（州）、县（市、区）统计部门要及时向政府汇报，并督促有关部门依法予以废止。</t>
    </r>
    <phoneticPr fontId="2" type="noConversion"/>
  </si>
  <si>
    <r>
      <rPr>
        <b/>
        <sz val="16"/>
        <rFont val="Times New Roman"/>
        <family val="1"/>
      </rPr>
      <t xml:space="preserve">        </t>
    </r>
    <r>
      <rPr>
        <b/>
        <sz val="16"/>
        <rFont val="仿宋_GB2312"/>
        <family val="3"/>
        <charset val="134"/>
      </rPr>
      <t>第七条</t>
    </r>
    <r>
      <rPr>
        <sz val="16"/>
        <rFont val="Times New Roman"/>
        <family val="1"/>
      </rPr>
      <t xml:space="preserve">  </t>
    </r>
    <r>
      <rPr>
        <sz val="16"/>
        <rFont val="仿宋_GB2312"/>
        <family val="3"/>
        <charset val="134"/>
      </rPr>
      <t>发现有下列情形之一的，要追究有关人员责任：</t>
    </r>
    <phoneticPr fontId="2" type="noConversion"/>
  </si>
  <si>
    <r>
      <rPr>
        <sz val="16"/>
        <rFont val="Times New Roman"/>
        <family val="1"/>
      </rPr>
      <t xml:space="preserve">       </t>
    </r>
    <r>
      <rPr>
        <sz val="16"/>
        <rFont val="仿宋_GB2312"/>
        <family val="3"/>
        <charset val="134"/>
      </rPr>
      <t>（一）清理过程中，有意阻挠、拒不配合的；</t>
    </r>
    <r>
      <rPr>
        <sz val="16"/>
        <rFont val="Times New Roman"/>
        <family val="1"/>
      </rPr>
      <t xml:space="preserve"> </t>
    </r>
    <phoneticPr fontId="2" type="noConversion"/>
  </si>
  <si>
    <t xml:space="preserve">   （二）清理过程中，故意转移、隐匿、销毁、篡改有关文件资料的；</t>
    <phoneticPr fontId="2" type="noConversion"/>
  </si>
  <si>
    <t xml:space="preserve">   （三）发现问题未按规定上报，有包庇行为的；</t>
    <phoneticPr fontId="2" type="noConversion"/>
  </si>
  <si>
    <t xml:space="preserve">   （四）对清理出的违法、违规文件，仍拒不纠正的；</t>
    <phoneticPr fontId="2" type="noConversion"/>
  </si>
  <si>
    <t xml:space="preserve">   （五）不能在规定的时间内完成整改，造成严重后果的；</t>
    <phoneticPr fontId="2" type="noConversion"/>
  </si>
  <si>
    <t xml:space="preserve">   （六）有其他违法、违规行为的。</t>
    <phoneticPr fontId="2" type="noConversion"/>
  </si>
  <si>
    <r>
      <rPr>
        <b/>
        <sz val="16"/>
        <rFont val="Times New Roman"/>
        <family val="1"/>
      </rPr>
      <t xml:space="preserve">        </t>
    </r>
    <r>
      <rPr>
        <b/>
        <sz val="16"/>
        <rFont val="仿宋_GB2312"/>
        <family val="3"/>
        <charset val="134"/>
      </rPr>
      <t>第八条</t>
    </r>
    <r>
      <rPr>
        <sz val="16"/>
        <rFont val="Times New Roman"/>
        <family val="1"/>
      </rPr>
      <t xml:space="preserve">  </t>
    </r>
    <r>
      <rPr>
        <sz val="16"/>
        <rFont val="仿宋_GB2312"/>
        <family val="3"/>
        <charset val="134"/>
      </rPr>
      <t>本办法由四川省统计局负责解释。</t>
    </r>
    <phoneticPr fontId="2" type="noConversion"/>
  </si>
  <si>
    <r>
      <rPr>
        <b/>
        <sz val="16"/>
        <rFont val="Times New Roman"/>
        <family val="1"/>
      </rPr>
      <t xml:space="preserve">        </t>
    </r>
    <r>
      <rPr>
        <b/>
        <sz val="16"/>
        <rFont val="仿宋_GB2312"/>
        <family val="3"/>
        <charset val="134"/>
      </rPr>
      <t>第九条</t>
    </r>
    <r>
      <rPr>
        <sz val="16"/>
        <rFont val="Times New Roman"/>
        <family val="1"/>
      </rPr>
      <t xml:space="preserve">  </t>
    </r>
    <r>
      <rPr>
        <sz val="16"/>
        <rFont val="仿宋_GB2312"/>
        <family val="3"/>
        <charset val="134"/>
      </rPr>
      <t>本办法自印发之日起施行。</t>
    </r>
    <phoneticPr fontId="2" type="noConversion"/>
  </si>
  <si>
    <t>注：在税务局组织收入总计累计数据中，出口退税2332万元，</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</si>
</sst>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00_ "/>
    <numFmt numFmtId="177" formatCode="0.0_);[Red]\(0.0\)"/>
    <numFmt numFmtId="178" formatCode="0.00_);[Red]\(0.00\)"/>
    <numFmt numFmtId="179" formatCode="0.0_ "/>
    <numFmt numFmtId="180" formatCode="0.0"/>
    <numFmt numFmtId="181" formatCode="0_ "/>
    <numFmt numFmtId="182" formatCode="0.0;[Red]0.0"/>
    <numFmt numFmtId="183" formatCode="0_);[Red]\(0\)"/>
    <numFmt numFmtId="184" formatCode="0.0_ ;[Red]\-0.0\ "/>
    <numFmt numFmtId="185" formatCode="0.0%"/>
    <numFmt numFmtId="186" formatCode="#,##0_ "/>
    <numFmt numFmtId="187" formatCode="#,##0.0_ "/>
  </numFmts>
  <fonts count="143">
    <font>
      <sz val="12"/>
      <name val="宋体"/>
      <charset val="134"/>
    </font>
    <font>
      <sz val="11"/>
      <color theme="1"/>
      <name val="宋体"/>
      <family val="2"/>
      <charset val="134"/>
      <scheme val="minor"/>
    </font>
    <font>
      <sz val="9"/>
      <name val="宋体"/>
      <family val="3"/>
      <charset val="134"/>
    </font>
    <font>
      <sz val="12"/>
      <name val="宋体"/>
      <family val="3"/>
      <charset val="134"/>
    </font>
    <font>
      <sz val="10"/>
      <name val="Arial"/>
      <family val="2"/>
    </font>
    <font>
      <sz val="1"/>
      <name val="宋体"/>
      <family val="3"/>
      <charset val="134"/>
    </font>
    <font>
      <sz val="9"/>
      <name val="宋体"/>
      <family val="3"/>
      <charset val="134"/>
    </font>
    <font>
      <b/>
      <sz val="10"/>
      <name val="方正楷体简体"/>
      <family val="4"/>
      <charset val="134"/>
    </font>
    <font>
      <sz val="10"/>
      <name val="Geneva"/>
      <family val="2"/>
    </font>
    <font>
      <b/>
      <sz val="10"/>
      <name val="宋体"/>
      <family val="3"/>
      <charset val="134"/>
    </font>
    <font>
      <b/>
      <sz val="36"/>
      <name val="Times New Roman"/>
      <family val="1"/>
    </font>
    <font>
      <b/>
      <sz val="36"/>
      <name val="宋体"/>
      <family val="3"/>
      <charset val="134"/>
    </font>
    <font>
      <sz val="12"/>
      <name val="Times New Roman"/>
      <family val="1"/>
    </font>
    <font>
      <b/>
      <sz val="20"/>
      <name val="宋体"/>
      <family val="3"/>
      <charset val="134"/>
    </font>
    <font>
      <b/>
      <sz val="16"/>
      <name val="宋体"/>
      <family val="3"/>
      <charset val="134"/>
    </font>
    <font>
      <sz val="14"/>
      <name val="Arial"/>
      <family val="2"/>
    </font>
    <font>
      <sz val="14"/>
      <name val="宋体"/>
      <family val="3"/>
      <charset val="134"/>
    </font>
    <font>
      <sz val="1"/>
      <name val="宋体"/>
      <family val="3"/>
      <charset val="134"/>
    </font>
    <font>
      <sz val="12"/>
      <name val="宋体"/>
      <family val="3"/>
      <charset val="134"/>
    </font>
    <font>
      <sz val="9"/>
      <name val="宋体"/>
      <family val="3"/>
      <charset val="134"/>
    </font>
    <font>
      <sz val="1"/>
      <name val="宋体"/>
      <family val="3"/>
      <charset val="134"/>
    </font>
    <font>
      <sz val="9"/>
      <name val="宋体"/>
      <family val="3"/>
      <charset val="134"/>
    </font>
    <font>
      <b/>
      <sz val="26"/>
      <name val="宋体"/>
      <family val="3"/>
      <charset val="134"/>
    </font>
    <font>
      <sz val="26"/>
      <name val="楷体"/>
      <family val="3"/>
      <charset val="134"/>
    </font>
    <font>
      <b/>
      <sz val="36"/>
      <color indexed="10"/>
      <name val="Times New Roman"/>
      <family val="1"/>
    </font>
    <font>
      <sz val="9"/>
      <name val="Arial"/>
      <family val="2"/>
    </font>
    <font>
      <b/>
      <sz val="22"/>
      <name val="宋体"/>
      <family val="3"/>
      <charset val="134"/>
    </font>
    <font>
      <b/>
      <sz val="18"/>
      <name val="Arial"/>
      <family val="2"/>
    </font>
    <font>
      <b/>
      <sz val="18"/>
      <name val="宋体"/>
      <family val="3"/>
      <charset val="134"/>
    </font>
    <font>
      <b/>
      <sz val="18"/>
      <name val="Times New Roman"/>
      <family val="1"/>
    </font>
    <font>
      <sz val="14"/>
      <name val="Times New Roman"/>
      <family val="1"/>
    </font>
    <font>
      <sz val="14"/>
      <name val="宋体"/>
      <family val="3"/>
      <charset val="134"/>
    </font>
    <font>
      <sz val="12"/>
      <color indexed="10"/>
      <name val="宋体"/>
      <family val="3"/>
      <charset val="134"/>
    </font>
    <font>
      <sz val="12"/>
      <name val="宋体"/>
      <family val="3"/>
      <charset val="134"/>
    </font>
    <font>
      <b/>
      <sz val="16"/>
      <name val="仿宋_GB2312"/>
      <family val="3"/>
      <charset val="134"/>
    </font>
    <font>
      <sz val="16"/>
      <name val="仿宋_GB2312"/>
      <family val="3"/>
      <charset val="134"/>
    </font>
    <font>
      <sz val="12"/>
      <name val="宋体"/>
      <family val="3"/>
      <charset val="134"/>
    </font>
    <font>
      <sz val="9"/>
      <name val="宋体"/>
      <family val="3"/>
      <charset val="134"/>
    </font>
    <font>
      <sz val="9"/>
      <name val="楷体_GB2312"/>
      <family val="3"/>
      <charset val="134"/>
    </font>
    <font>
      <sz val="18"/>
      <name val="方正小标宋简体"/>
      <family val="4"/>
      <charset val="134"/>
    </font>
    <font>
      <sz val="9"/>
      <name val="宋体"/>
      <family val="3"/>
      <charset val="134"/>
    </font>
    <font>
      <sz val="12"/>
      <name val="宋体"/>
      <family val="3"/>
      <charset val="134"/>
    </font>
    <font>
      <sz val="9"/>
      <name val="宋体"/>
      <family val="3"/>
      <charset val="134"/>
    </font>
    <font>
      <sz val="18"/>
      <name val="方正小标宋_GBK"/>
      <family val="4"/>
      <charset val="134"/>
    </font>
    <font>
      <b/>
      <sz val="16"/>
      <name val="楷体_GB2312"/>
      <family val="3"/>
      <charset val="134"/>
    </font>
    <font>
      <b/>
      <sz val="14"/>
      <name val="仿宋_GB2312"/>
      <family val="3"/>
      <charset val="134"/>
    </font>
    <font>
      <sz val="14"/>
      <name val="仿宋_GB2312"/>
      <family val="3"/>
      <charset val="134"/>
    </font>
    <font>
      <b/>
      <sz val="14"/>
      <name val="Times New Roman"/>
      <family val="1"/>
    </font>
    <font>
      <sz val="12"/>
      <name val="宋体"/>
      <family val="3"/>
      <charset val="134"/>
    </font>
    <font>
      <sz val="9"/>
      <name val="宋体"/>
      <family val="3"/>
      <charset val="134"/>
    </font>
    <font>
      <sz val="9"/>
      <name val="宋体"/>
      <family val="3"/>
      <charset val="134"/>
    </font>
    <font>
      <sz val="9"/>
      <name val="宋体"/>
      <family val="3"/>
      <charset val="134"/>
    </font>
    <font>
      <sz val="9"/>
      <name val="宋体"/>
      <family val="3"/>
      <charset val="134"/>
    </font>
    <font>
      <sz val="16"/>
      <name val="黑体"/>
      <family val="3"/>
      <charset val="134"/>
    </font>
    <font>
      <sz val="9"/>
      <name val="宋体"/>
      <family val="3"/>
      <charset val="134"/>
    </font>
    <font>
      <sz val="9"/>
      <color indexed="81"/>
      <name val="Tahoma"/>
      <family val="2"/>
    </font>
    <font>
      <b/>
      <sz val="9"/>
      <color indexed="81"/>
      <name val="Tahoma"/>
      <family val="2"/>
    </font>
    <font>
      <b/>
      <sz val="9"/>
      <color indexed="81"/>
      <name val="宋体"/>
      <family val="3"/>
      <charset val="134"/>
    </font>
    <font>
      <sz val="9"/>
      <name val="宋体"/>
      <family val="3"/>
      <charset val="134"/>
    </font>
    <font>
      <sz val="9"/>
      <name val="宋体"/>
      <family val="3"/>
      <charset val="134"/>
    </font>
    <font>
      <sz val="9"/>
      <name val="宋体"/>
      <family val="3"/>
      <charset val="134"/>
    </font>
    <font>
      <sz val="36"/>
      <name val="华文行楷"/>
      <family val="3"/>
      <charset val="134"/>
    </font>
    <font>
      <sz val="9"/>
      <name val="宋体"/>
      <family val="3"/>
      <charset val="134"/>
    </font>
    <font>
      <sz val="11"/>
      <color theme="1"/>
      <name val="宋体"/>
      <family val="3"/>
      <charset val="134"/>
      <scheme val="minor"/>
    </font>
    <font>
      <b/>
      <sz val="11"/>
      <color theme="1"/>
      <name val="宋体"/>
      <family val="3"/>
      <charset val="134"/>
      <scheme val="minor"/>
    </font>
    <font>
      <sz val="10"/>
      <color theme="1"/>
      <name val="Arial"/>
      <family val="2"/>
    </font>
    <font>
      <sz val="11"/>
      <color theme="1"/>
      <name val="Times New Roman"/>
      <family val="1"/>
    </font>
    <font>
      <b/>
      <sz val="12"/>
      <color theme="1"/>
      <name val="文鼎报宋简"/>
      <family val="3"/>
      <charset val="134"/>
    </font>
    <font>
      <sz val="16"/>
      <color theme="1"/>
      <name val="Helv"/>
      <family val="2"/>
    </font>
    <font>
      <sz val="11"/>
      <color theme="1"/>
      <name val="Helv"/>
      <family val="2"/>
    </font>
    <font>
      <sz val="11"/>
      <color theme="1"/>
      <name val="黑体"/>
      <family val="3"/>
      <charset val="134"/>
    </font>
    <font>
      <sz val="10"/>
      <color theme="1"/>
      <name val="Geneva"/>
      <family val="2"/>
    </font>
    <font>
      <sz val="10"/>
      <color theme="1"/>
      <name val="方正楷体简体"/>
      <family val="4"/>
      <charset val="134"/>
    </font>
    <font>
      <sz val="9"/>
      <color theme="1"/>
      <name val="Times New Roman"/>
      <family val="1"/>
    </font>
    <font>
      <sz val="9"/>
      <color theme="1"/>
      <name val="方正楷体简体"/>
      <family val="4"/>
      <charset val="134"/>
    </font>
    <font>
      <sz val="10"/>
      <color theme="1"/>
      <name val="Times New Roman"/>
      <family val="1"/>
    </font>
    <font>
      <sz val="11"/>
      <color theme="1"/>
      <name val="Arial"/>
      <family val="2"/>
    </font>
    <font>
      <sz val="12"/>
      <color theme="1"/>
      <name val="黑体"/>
      <family val="3"/>
      <charset val="134"/>
    </font>
    <font>
      <sz val="16"/>
      <color rgb="FF0070C0"/>
      <name val="黑体"/>
      <family val="3"/>
      <charset val="134"/>
    </font>
    <font>
      <b/>
      <sz val="16"/>
      <color rgb="FF0070C0"/>
      <name val="仿宋_GB2312"/>
      <family val="3"/>
      <charset val="134"/>
    </font>
    <font>
      <sz val="16"/>
      <color rgb="FF0070C0"/>
      <name val="Times New Roman"/>
      <family val="1"/>
    </font>
    <font>
      <sz val="16"/>
      <color rgb="FF0070C0"/>
      <name val="仿宋_GB2312"/>
      <family val="3"/>
      <charset val="134"/>
    </font>
    <font>
      <sz val="12"/>
      <color rgb="FF0070C0"/>
      <name val="宋体"/>
      <family val="3"/>
      <charset val="134"/>
    </font>
    <font>
      <sz val="12"/>
      <color theme="1"/>
      <name val="Times New Roman"/>
      <family val="1"/>
    </font>
    <font>
      <sz val="18"/>
      <color rgb="FF0070C0"/>
      <name val="方正小标宋_GBK"/>
      <family val="4"/>
      <charset val="134"/>
    </font>
    <font>
      <sz val="14"/>
      <color theme="1"/>
      <name val="黑体"/>
      <family val="3"/>
      <charset val="134"/>
    </font>
    <font>
      <sz val="11"/>
      <color theme="1"/>
      <name val="宋体"/>
      <family val="3"/>
      <charset val="134"/>
    </font>
    <font>
      <sz val="12"/>
      <color theme="1"/>
      <name val="宋体"/>
      <family val="3"/>
      <charset val="134"/>
    </font>
    <font>
      <b/>
      <sz val="11"/>
      <color theme="1"/>
      <name val="宋体"/>
      <family val="3"/>
      <charset val="134"/>
    </font>
    <font>
      <sz val="10"/>
      <color theme="1"/>
      <name val="宋体"/>
      <family val="3"/>
      <charset val="134"/>
    </font>
    <font>
      <sz val="8"/>
      <color theme="1"/>
      <name val="宋体"/>
      <family val="3"/>
      <charset val="134"/>
    </font>
    <font>
      <sz val="9"/>
      <color theme="1"/>
      <name val="宋体"/>
      <family val="3"/>
      <charset val="134"/>
    </font>
    <font>
      <b/>
      <sz val="10"/>
      <color theme="1"/>
      <name val="宋体"/>
      <family val="3"/>
      <charset val="134"/>
    </font>
    <font>
      <b/>
      <sz val="14"/>
      <color theme="1"/>
      <name val="宋体"/>
      <family val="3"/>
      <charset val="134"/>
    </font>
    <font>
      <b/>
      <sz val="9"/>
      <color theme="1"/>
      <name val="Times New Roman"/>
      <family val="1"/>
    </font>
    <font>
      <sz val="9"/>
      <color theme="1"/>
      <name val="宋体"/>
      <family val="3"/>
      <charset val="134"/>
      <scheme val="minor"/>
    </font>
    <font>
      <b/>
      <sz val="9"/>
      <color theme="1"/>
      <name val="宋体"/>
      <family val="3"/>
      <charset val="134"/>
      <scheme val="minor"/>
    </font>
    <font>
      <sz val="10"/>
      <color theme="1"/>
      <name val="宋体"/>
      <family val="3"/>
      <charset val="134"/>
      <scheme val="minor"/>
    </font>
    <font>
      <b/>
      <sz val="14"/>
      <color theme="1"/>
      <name val="文鼎报宋简"/>
      <family val="3"/>
      <charset val="134"/>
    </font>
    <font>
      <sz val="11"/>
      <color rgb="FF0070C0"/>
      <name val="宋体"/>
      <family val="3"/>
      <charset val="134"/>
    </font>
    <font>
      <sz val="11"/>
      <color rgb="FF0070C0"/>
      <name val="宋体"/>
      <family val="3"/>
      <charset val="134"/>
      <scheme val="minor"/>
    </font>
    <font>
      <b/>
      <sz val="16"/>
      <color theme="1"/>
      <name val="宋体"/>
      <family val="3"/>
      <charset val="134"/>
    </font>
    <font>
      <sz val="14"/>
      <color theme="1"/>
      <name val="宋体"/>
      <family val="3"/>
      <charset val="134"/>
    </font>
    <font>
      <b/>
      <sz val="11"/>
      <color rgb="FF0070C0"/>
      <name val="宋体"/>
      <family val="3"/>
      <charset val="134"/>
    </font>
    <font>
      <b/>
      <sz val="12"/>
      <color theme="1"/>
      <name val="宋体"/>
      <family val="3"/>
      <charset val="134"/>
    </font>
    <font>
      <b/>
      <sz val="10"/>
      <color theme="1"/>
      <name val="宋体"/>
      <family val="3"/>
      <charset val="134"/>
      <scheme val="minor"/>
    </font>
    <font>
      <sz val="16"/>
      <color theme="1"/>
      <name val="仿宋"/>
      <family val="3"/>
      <charset val="134"/>
    </font>
    <font>
      <b/>
      <sz val="11"/>
      <color rgb="FF0070C0"/>
      <name val="宋体"/>
      <family val="3"/>
      <charset val="134"/>
      <scheme val="minor"/>
    </font>
    <font>
      <sz val="11"/>
      <color indexed="8"/>
      <name val="宋体"/>
      <family val="3"/>
      <charset val="134"/>
    </font>
    <font>
      <sz val="11"/>
      <color indexed="9"/>
      <name val="宋体"/>
      <family val="3"/>
      <charset val="134"/>
    </font>
    <font>
      <sz val="11"/>
      <color indexed="20"/>
      <name val="宋体"/>
      <family val="3"/>
      <charset val="134"/>
    </font>
    <font>
      <b/>
      <sz val="11"/>
      <color indexed="52"/>
      <name val="宋体"/>
      <family val="3"/>
      <charset val="134"/>
    </font>
    <font>
      <b/>
      <sz val="11"/>
      <color indexed="9"/>
      <name val="宋体"/>
      <family val="3"/>
      <charset val="134"/>
    </font>
    <font>
      <i/>
      <sz val="11"/>
      <color indexed="23"/>
      <name val="宋体"/>
      <family val="3"/>
      <charset val="134"/>
    </font>
    <font>
      <sz val="11"/>
      <color indexed="17"/>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b/>
      <sz val="18"/>
      <color indexed="56"/>
      <name val="宋体"/>
      <family val="3"/>
      <charset val="134"/>
    </font>
    <font>
      <b/>
      <sz val="11"/>
      <color indexed="8"/>
      <name val="宋体"/>
      <family val="3"/>
      <charset val="134"/>
    </font>
    <font>
      <sz val="11"/>
      <color indexed="10"/>
      <name val="宋体"/>
      <family val="3"/>
      <charset val="134"/>
    </font>
    <font>
      <sz val="10"/>
      <color indexed="0"/>
      <name val="宋体"/>
      <family val="3"/>
      <charset val="134"/>
    </font>
    <font>
      <sz val="10"/>
      <color rgb="FF0070C0"/>
      <name val="宋体"/>
      <family val="3"/>
      <charset val="134"/>
    </font>
    <font>
      <sz val="11"/>
      <name val="宋体"/>
      <family val="3"/>
      <charset val="134"/>
    </font>
    <font>
      <sz val="11"/>
      <name val="Arial"/>
      <family val="2"/>
    </font>
    <font>
      <sz val="14"/>
      <color theme="1"/>
      <name val="宋体"/>
      <family val="3"/>
      <charset val="134"/>
      <scheme val="minor"/>
    </font>
    <font>
      <sz val="10"/>
      <color rgb="FF000000"/>
      <name val="宋体"/>
      <family val="3"/>
      <charset val="134"/>
    </font>
    <font>
      <b/>
      <sz val="10"/>
      <color rgb="FF000000"/>
      <name val="宋体"/>
      <family val="3"/>
      <charset val="134"/>
    </font>
    <font>
      <b/>
      <sz val="10"/>
      <color rgb="FF0070C0"/>
      <name val="宋体"/>
      <family val="3"/>
      <charset val="134"/>
    </font>
    <font>
      <sz val="11"/>
      <name val="宋体"/>
      <family val="3"/>
      <charset val="134"/>
      <scheme val="minor"/>
    </font>
    <font>
      <b/>
      <sz val="12"/>
      <name val="Times New Roman"/>
      <family val="1"/>
    </font>
    <font>
      <sz val="9"/>
      <name val="Times New Roman"/>
      <family val="1"/>
    </font>
    <font>
      <b/>
      <sz val="9"/>
      <name val="Times New Roman"/>
      <family val="1"/>
    </font>
    <font>
      <sz val="11"/>
      <color theme="1"/>
      <name val="宋体"/>
      <family val="2"/>
      <scheme val="minor"/>
    </font>
    <font>
      <sz val="22"/>
      <name val="方正小标宋简体"/>
      <family val="4"/>
      <charset val="134"/>
    </font>
    <font>
      <sz val="16"/>
      <color indexed="10"/>
      <name val="仿宋"/>
      <family val="3"/>
      <charset val="134"/>
    </font>
    <font>
      <sz val="16"/>
      <color indexed="8"/>
      <name val="仿宋"/>
      <family val="3"/>
      <charset val="134"/>
    </font>
    <font>
      <b/>
      <sz val="16"/>
      <name val="Times New Roman"/>
      <family val="1"/>
    </font>
    <font>
      <sz val="16"/>
      <name val="Times New Roman"/>
      <family val="1"/>
    </font>
  </fonts>
  <fills count="2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rgb="FFFFFFFF"/>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FFFF00"/>
        <bgColor indexed="64"/>
      </patternFill>
    </fill>
  </fills>
  <borders count="80">
    <border>
      <left/>
      <right/>
      <top/>
      <bottom/>
      <diagonal/>
    </border>
    <border>
      <left/>
      <right/>
      <top style="hair">
        <color indexed="64"/>
      </top>
      <bottom style="hair">
        <color indexed="64"/>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top style="hair">
        <color indexed="64"/>
      </top>
      <bottom style="thin">
        <color indexed="64"/>
      </bottom>
      <diagonal/>
    </border>
    <border>
      <left/>
      <right/>
      <top/>
      <bottom style="thin">
        <color indexed="8"/>
      </bottom>
      <diagonal/>
    </border>
    <border>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style="hair">
        <color indexed="8"/>
      </top>
      <bottom style="hair">
        <color indexed="8"/>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style="hair">
        <color indexed="8"/>
      </top>
      <bottom style="thin">
        <color indexed="8"/>
      </bottom>
      <diagonal/>
    </border>
    <border>
      <left style="hair">
        <color indexed="64"/>
      </left>
      <right/>
      <top style="hair">
        <color indexed="64"/>
      </top>
      <bottom/>
      <diagonal/>
    </border>
    <border>
      <left style="hair">
        <color indexed="8"/>
      </left>
      <right/>
      <top style="thin">
        <color indexed="8"/>
      </top>
      <bottom/>
      <diagonal/>
    </border>
    <border>
      <left/>
      <right/>
      <top style="hair">
        <color indexed="8"/>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right/>
      <top style="hair">
        <color indexed="64"/>
      </top>
      <bottom/>
      <diagonal/>
    </border>
    <border>
      <left/>
      <right style="hair">
        <color indexed="64"/>
      </right>
      <top style="thin">
        <color indexed="64"/>
      </top>
      <bottom/>
      <diagonal/>
    </border>
    <border>
      <left style="hair">
        <color indexed="64"/>
      </left>
      <right/>
      <top/>
      <bottom/>
      <diagonal/>
    </border>
    <border>
      <left style="hair">
        <color indexed="8"/>
      </left>
      <right style="hair">
        <color indexed="8"/>
      </right>
      <top/>
      <bottom style="hair">
        <color indexed="8"/>
      </bottom>
      <diagonal/>
    </border>
    <border>
      <left/>
      <right/>
      <top style="hair">
        <color indexed="8"/>
      </top>
      <bottom/>
      <diagonal/>
    </border>
    <border>
      <left style="hair">
        <color indexed="8"/>
      </left>
      <right style="hair">
        <color indexed="8"/>
      </right>
      <top style="hair">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style="hair">
        <color indexed="8"/>
      </left>
      <right style="hair">
        <color indexed="8"/>
      </right>
      <top style="thin">
        <color indexed="8"/>
      </top>
      <bottom/>
      <diagonal/>
    </border>
    <border>
      <left/>
      <right style="hair">
        <color indexed="64"/>
      </right>
      <top/>
      <bottom/>
      <diagonal/>
    </border>
    <border>
      <left style="hair">
        <color indexed="64"/>
      </left>
      <right style="hair">
        <color indexed="64"/>
      </right>
      <top/>
      <bottom/>
      <diagonal/>
    </border>
    <border>
      <left/>
      <right style="hair">
        <color indexed="64"/>
      </right>
      <top/>
      <bottom style="hair">
        <color indexed="64"/>
      </bottom>
      <diagonal/>
    </border>
    <border>
      <left/>
      <right/>
      <top style="thin">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8"/>
      </left>
      <right/>
      <top style="hair">
        <color indexed="8"/>
      </top>
      <bottom/>
      <diagonal/>
    </border>
    <border>
      <left style="hair">
        <color indexed="64"/>
      </left>
      <right/>
      <top style="hair">
        <color indexed="8"/>
      </top>
      <bottom style="thin">
        <color indexed="64"/>
      </bottom>
      <diagonal/>
    </border>
    <border>
      <left style="hair">
        <color indexed="64"/>
      </left>
      <right/>
      <top style="hair">
        <color indexed="8"/>
      </top>
      <bottom/>
      <diagonal/>
    </border>
    <border>
      <left/>
      <right style="hair">
        <color indexed="8"/>
      </right>
      <top style="hair">
        <color indexed="8"/>
      </top>
      <bottom style="thin">
        <color indexed="8"/>
      </bottom>
      <diagonal/>
    </border>
    <border>
      <left style="hair">
        <color auto="1"/>
      </left>
      <right/>
      <top style="hair">
        <color auto="1"/>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34">
    <xf numFmtId="0" fontId="0" fillId="0" borderId="0"/>
    <xf numFmtId="0" fontId="63" fillId="0" borderId="0">
      <alignment vertical="center"/>
    </xf>
    <xf numFmtId="0" fontId="63" fillId="0" borderId="0">
      <alignment vertical="center"/>
    </xf>
    <xf numFmtId="0" fontId="63" fillId="0" borderId="0">
      <alignment vertical="center"/>
    </xf>
    <xf numFmtId="0" fontId="36" fillId="0" borderId="0"/>
    <xf numFmtId="0" fontId="63" fillId="0" borderId="0">
      <alignment vertical="center"/>
    </xf>
    <xf numFmtId="0" fontId="63" fillId="0" borderId="0">
      <alignment vertical="center"/>
    </xf>
    <xf numFmtId="0" fontId="63" fillId="0" borderId="0">
      <alignment vertical="center"/>
    </xf>
    <xf numFmtId="0" fontId="48"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3" fillId="0" borderId="0">
      <alignment vertical="center"/>
    </xf>
    <xf numFmtId="0" fontId="12" fillId="0" borderId="0"/>
    <xf numFmtId="0" fontId="3" fillId="0" borderId="0"/>
    <xf numFmtId="0" fontId="18" fillId="0" borderId="0"/>
    <xf numFmtId="0" fontId="33" fillId="0" borderId="0"/>
    <xf numFmtId="0" fontId="3" fillId="0" borderId="0"/>
    <xf numFmtId="0" fontId="4" fillId="0" borderId="0"/>
    <xf numFmtId="0" fontId="4" fillId="0" borderId="0"/>
    <xf numFmtId="0" fontId="12" fillId="0" borderId="0"/>
    <xf numFmtId="0" fontId="4" fillId="0" borderId="0"/>
    <xf numFmtId="0" fontId="4" fillId="0" borderId="0"/>
    <xf numFmtId="0" fontId="18" fillId="0" borderId="0"/>
    <xf numFmtId="0" fontId="108" fillId="6" borderId="0" applyNumberFormat="0" applyBorder="0" applyAlignment="0" applyProtection="0">
      <alignment vertical="center"/>
    </xf>
    <xf numFmtId="0" fontId="108" fillId="7" borderId="0" applyNumberFormat="0" applyBorder="0" applyAlignment="0" applyProtection="0">
      <alignment vertical="center"/>
    </xf>
    <xf numFmtId="0" fontId="108" fillId="8" borderId="0" applyNumberFormat="0" applyBorder="0" applyAlignment="0" applyProtection="0">
      <alignment vertical="center"/>
    </xf>
    <xf numFmtId="0" fontId="108" fillId="9" borderId="0" applyNumberFormat="0" applyBorder="0" applyAlignment="0" applyProtection="0">
      <alignment vertical="center"/>
    </xf>
    <xf numFmtId="0" fontId="108" fillId="10" borderId="0" applyNumberFormat="0" applyBorder="0" applyAlignment="0" applyProtection="0">
      <alignment vertical="center"/>
    </xf>
    <xf numFmtId="0" fontId="108" fillId="11" borderId="0" applyNumberFormat="0" applyBorder="0" applyAlignment="0" applyProtection="0">
      <alignment vertical="center"/>
    </xf>
    <xf numFmtId="0" fontId="108" fillId="12" borderId="0" applyNumberFormat="0" applyBorder="0" applyAlignment="0" applyProtection="0">
      <alignment vertical="center"/>
    </xf>
    <xf numFmtId="0" fontId="108" fillId="13" borderId="0" applyNumberFormat="0" applyBorder="0" applyAlignment="0" applyProtection="0">
      <alignment vertical="center"/>
    </xf>
    <xf numFmtId="0" fontId="108" fillId="14" borderId="0" applyNumberFormat="0" applyBorder="0" applyAlignment="0" applyProtection="0">
      <alignment vertical="center"/>
    </xf>
    <xf numFmtId="0" fontId="108" fillId="9" borderId="0" applyNumberFormat="0" applyBorder="0" applyAlignment="0" applyProtection="0">
      <alignment vertical="center"/>
    </xf>
    <xf numFmtId="0" fontId="108" fillId="12" borderId="0" applyNumberFormat="0" applyBorder="0" applyAlignment="0" applyProtection="0">
      <alignment vertical="center"/>
    </xf>
    <xf numFmtId="0" fontId="108" fillId="15" borderId="0" applyNumberFormat="0" applyBorder="0" applyAlignment="0" applyProtection="0">
      <alignment vertical="center"/>
    </xf>
    <xf numFmtId="0" fontId="109" fillId="16" borderId="0" applyNumberFormat="0" applyBorder="0" applyAlignment="0" applyProtection="0">
      <alignment vertical="center"/>
    </xf>
    <xf numFmtId="0" fontId="109" fillId="13" borderId="0" applyNumberFormat="0" applyBorder="0" applyAlignment="0" applyProtection="0">
      <alignment vertical="center"/>
    </xf>
    <xf numFmtId="0" fontId="109" fillId="14" borderId="0" applyNumberFormat="0" applyBorder="0" applyAlignment="0" applyProtection="0">
      <alignment vertical="center"/>
    </xf>
    <xf numFmtId="0" fontId="109" fillId="17" borderId="0" applyNumberFormat="0" applyBorder="0" applyAlignment="0" applyProtection="0">
      <alignment vertical="center"/>
    </xf>
    <xf numFmtId="0" fontId="109" fillId="18" borderId="0" applyNumberFormat="0" applyBorder="0" applyAlignment="0" applyProtection="0">
      <alignment vertical="center"/>
    </xf>
    <xf numFmtId="0" fontId="109" fillId="19" borderId="0" applyNumberFormat="0" applyBorder="0" applyAlignment="0" applyProtection="0">
      <alignment vertical="center"/>
    </xf>
    <xf numFmtId="0" fontId="109" fillId="20" borderId="0" applyNumberFormat="0" applyBorder="0" applyAlignment="0" applyProtection="0">
      <alignment vertical="center"/>
    </xf>
    <xf numFmtId="0" fontId="109" fillId="21" borderId="0" applyNumberFormat="0" applyBorder="0" applyAlignment="0" applyProtection="0">
      <alignment vertical="center"/>
    </xf>
    <xf numFmtId="0" fontId="109" fillId="22" borderId="0" applyNumberFormat="0" applyBorder="0" applyAlignment="0" applyProtection="0">
      <alignment vertical="center"/>
    </xf>
    <xf numFmtId="0" fontId="109" fillId="17" borderId="0" applyNumberFormat="0" applyBorder="0" applyAlignment="0" applyProtection="0">
      <alignment vertical="center"/>
    </xf>
    <xf numFmtId="0" fontId="109" fillId="18" borderId="0" applyNumberFormat="0" applyBorder="0" applyAlignment="0" applyProtection="0">
      <alignment vertical="center"/>
    </xf>
    <xf numFmtId="0" fontId="109" fillId="23" borderId="0" applyNumberFormat="0" applyBorder="0" applyAlignment="0" applyProtection="0">
      <alignment vertical="center"/>
    </xf>
    <xf numFmtId="0" fontId="110" fillId="7" borderId="0" applyNumberFormat="0" applyBorder="0" applyAlignment="0" applyProtection="0">
      <alignment vertical="center"/>
    </xf>
    <xf numFmtId="0" fontId="111" fillId="24" borderId="51" applyNumberFormat="0" applyAlignment="0" applyProtection="0">
      <alignment vertical="center"/>
    </xf>
    <xf numFmtId="0" fontId="112" fillId="25" borderId="52" applyNumberFormat="0" applyAlignment="0" applyProtection="0">
      <alignment vertical="center"/>
    </xf>
    <xf numFmtId="0" fontId="113" fillId="0" borderId="0" applyNumberFormat="0" applyFill="0" applyBorder="0" applyAlignment="0" applyProtection="0">
      <alignment vertical="center"/>
    </xf>
    <xf numFmtId="0" fontId="114" fillId="8" borderId="0" applyNumberFormat="0" applyBorder="0" applyAlignment="0" applyProtection="0">
      <alignment vertical="center"/>
    </xf>
    <xf numFmtId="0" fontId="115" fillId="0" borderId="53" applyNumberFormat="0" applyFill="0" applyAlignment="0" applyProtection="0">
      <alignment vertical="center"/>
    </xf>
    <xf numFmtId="0" fontId="116" fillId="0" borderId="54" applyNumberFormat="0" applyFill="0" applyAlignment="0" applyProtection="0">
      <alignment vertical="center"/>
    </xf>
    <xf numFmtId="0" fontId="117" fillId="0" borderId="55" applyNumberFormat="0" applyFill="0" applyAlignment="0" applyProtection="0">
      <alignment vertical="center"/>
    </xf>
    <xf numFmtId="0" fontId="117" fillId="0" borderId="0" applyNumberFormat="0" applyFill="0" applyBorder="0" applyAlignment="0" applyProtection="0">
      <alignment vertical="center"/>
    </xf>
    <xf numFmtId="0" fontId="118" fillId="11" borderId="51" applyNumberFormat="0" applyAlignment="0" applyProtection="0">
      <alignment vertical="center"/>
    </xf>
    <xf numFmtId="0" fontId="119" fillId="0" borderId="56" applyNumberFormat="0" applyFill="0" applyAlignment="0" applyProtection="0">
      <alignment vertical="center"/>
    </xf>
    <xf numFmtId="0" fontId="120" fillId="26" borderId="0" applyNumberFormat="0" applyBorder="0" applyAlignment="0" applyProtection="0">
      <alignment vertical="center"/>
    </xf>
    <xf numFmtId="0" fontId="18" fillId="27" borderId="57" applyNumberFormat="0" applyFont="0" applyAlignment="0" applyProtection="0">
      <alignment vertical="center"/>
    </xf>
    <xf numFmtId="0" fontId="121" fillId="24" borderId="58" applyNumberFormat="0" applyAlignment="0" applyProtection="0">
      <alignment vertical="center"/>
    </xf>
    <xf numFmtId="0" fontId="122" fillId="0" borderId="0" applyNumberFormat="0" applyFill="0" applyBorder="0" applyAlignment="0" applyProtection="0">
      <alignment vertical="center"/>
    </xf>
    <xf numFmtId="0" fontId="123" fillId="0" borderId="59" applyNumberFormat="0" applyFill="0" applyAlignment="0" applyProtection="0">
      <alignment vertical="center"/>
    </xf>
    <xf numFmtId="0" fontId="124" fillId="0" borderId="0" applyNumberFormat="0" applyFill="0" applyBorder="0" applyAlignment="0" applyProtection="0">
      <alignment vertical="center"/>
    </xf>
    <xf numFmtId="0" fontId="122" fillId="0" borderId="0" applyNumberFormat="0" applyFill="0" applyBorder="0" applyAlignment="0" applyProtection="0">
      <alignment vertical="center"/>
    </xf>
    <xf numFmtId="0" fontId="115" fillId="0" borderId="53" applyNumberFormat="0" applyFill="0" applyAlignment="0" applyProtection="0">
      <alignment vertical="center"/>
    </xf>
    <xf numFmtId="0" fontId="116" fillId="0" borderId="54" applyNumberFormat="0" applyFill="0" applyAlignment="0" applyProtection="0">
      <alignment vertical="center"/>
    </xf>
    <xf numFmtId="0" fontId="117" fillId="0" borderId="55" applyNumberFormat="0" applyFill="0" applyAlignment="0" applyProtection="0">
      <alignment vertical="center"/>
    </xf>
    <xf numFmtId="0" fontId="117" fillId="0" borderId="0" applyNumberFormat="0" applyFill="0" applyBorder="0" applyAlignment="0" applyProtection="0">
      <alignment vertical="center"/>
    </xf>
    <xf numFmtId="0" fontId="110" fillId="7" borderId="0" applyNumberFormat="0" applyBorder="0" applyAlignment="0" applyProtection="0">
      <alignment vertical="center"/>
    </xf>
    <xf numFmtId="0" fontId="18" fillId="0" borderId="0">
      <alignment vertical="center"/>
    </xf>
    <xf numFmtId="0" fontId="18" fillId="0" borderId="0">
      <alignment vertical="center"/>
    </xf>
    <xf numFmtId="0" fontId="4" fillId="0" borderId="0"/>
    <xf numFmtId="0" fontId="18" fillId="0" borderId="0">
      <alignment vertical="center"/>
    </xf>
    <xf numFmtId="0" fontId="18" fillId="0" borderId="0">
      <alignment vertical="center"/>
    </xf>
    <xf numFmtId="0" fontId="18" fillId="0" borderId="0"/>
    <xf numFmtId="0" fontId="63" fillId="0" borderId="0"/>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 fillId="0" borderId="0"/>
    <xf numFmtId="0" fontId="18" fillId="0" borderId="0">
      <alignment vertical="center"/>
    </xf>
    <xf numFmtId="0" fontId="18" fillId="0" borderId="0">
      <alignment vertical="center"/>
    </xf>
    <xf numFmtId="0" fontId="114" fillId="8" borderId="0" applyNumberFormat="0" applyBorder="0" applyAlignment="0" applyProtection="0">
      <alignment vertical="center"/>
    </xf>
    <xf numFmtId="0" fontId="123" fillId="0" borderId="59" applyNumberFormat="0" applyFill="0" applyAlignment="0" applyProtection="0">
      <alignment vertical="center"/>
    </xf>
    <xf numFmtId="0" fontId="111" fillId="24" borderId="51" applyNumberFormat="0" applyAlignment="0" applyProtection="0">
      <alignment vertical="center"/>
    </xf>
    <xf numFmtId="0" fontId="112" fillId="25" borderId="52" applyNumberFormat="0" applyAlignment="0" applyProtection="0">
      <alignment vertical="center"/>
    </xf>
    <xf numFmtId="0" fontId="113"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19" fillId="0" borderId="56" applyNumberFormat="0" applyFill="0" applyAlignment="0" applyProtection="0">
      <alignment vertical="center"/>
    </xf>
    <xf numFmtId="0" fontId="120" fillId="26" borderId="0" applyNumberFormat="0" applyBorder="0" applyAlignment="0" applyProtection="0">
      <alignment vertical="center"/>
    </xf>
    <xf numFmtId="0" fontId="121" fillId="24" borderId="58" applyNumberFormat="0" applyAlignment="0" applyProtection="0">
      <alignment vertical="center"/>
    </xf>
    <xf numFmtId="0" fontId="118" fillId="11" borderId="51" applyNumberFormat="0" applyAlignment="0" applyProtection="0">
      <alignment vertical="center"/>
    </xf>
    <xf numFmtId="0" fontId="18" fillId="27" borderId="57" applyNumberFormat="0" applyFont="0" applyAlignment="0" applyProtection="0">
      <alignment vertical="center"/>
    </xf>
    <xf numFmtId="0" fontId="18" fillId="0" borderId="0"/>
    <xf numFmtId="0" fontId="1" fillId="0" borderId="0">
      <alignment vertical="center"/>
    </xf>
    <xf numFmtId="0" fontId="3" fillId="0" borderId="0"/>
    <xf numFmtId="0" fontId="3" fillId="27" borderId="57" applyNumberFormat="0" applyFon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27" borderId="57" applyNumberFormat="0" applyFont="0" applyAlignment="0" applyProtection="0">
      <alignment vertical="center"/>
    </xf>
    <xf numFmtId="0" fontId="137" fillId="0" borderId="0"/>
    <xf numFmtId="0" fontId="3" fillId="0" borderId="0"/>
  </cellStyleXfs>
  <cellXfs count="935">
    <xf numFmtId="0" fontId="0" fillId="0" borderId="0" xfId="0"/>
    <xf numFmtId="0" fontId="7" fillId="0" borderId="0" xfId="0" applyFont="1" applyBorder="1" applyAlignment="1">
      <alignment horizontal="right" vertical="center"/>
    </xf>
    <xf numFmtId="0" fontId="8" fillId="0" borderId="0" xfId="0" applyFont="1"/>
    <xf numFmtId="0" fontId="9" fillId="0" borderId="0" xfId="0" applyFont="1" applyAlignment="1">
      <alignment horizontal="right"/>
    </xf>
    <xf numFmtId="0" fontId="10" fillId="0" borderId="0" xfId="0" applyFont="1" applyBorder="1" applyAlignment="1">
      <alignment horizontal="center"/>
    </xf>
    <xf numFmtId="0" fontId="10" fillId="0" borderId="0" xfId="0" applyFont="1" applyBorder="1" applyAlignment="1">
      <alignment horizontal="left"/>
    </xf>
    <xf numFmtId="0" fontId="8" fillId="0" borderId="0" xfId="0" applyFont="1" applyBorder="1"/>
    <xf numFmtId="0" fontId="12" fillId="0" borderId="0" xfId="0" applyFont="1" applyBorder="1" applyAlignment="1">
      <alignment horizontal="center"/>
    </xf>
    <xf numFmtId="0" fontId="14" fillId="0" borderId="0" xfId="0" applyFont="1" applyBorder="1" applyAlignment="1">
      <alignment horizontal="left"/>
    </xf>
    <xf numFmtId="0" fontId="0" fillId="0" borderId="0" xfId="0" applyBorder="1"/>
    <xf numFmtId="0" fontId="22" fillId="0" borderId="0" xfId="0" applyFont="1" applyAlignment="1">
      <alignment horizontal="right"/>
    </xf>
    <xf numFmtId="0" fontId="23" fillId="0" borderId="0" xfId="0" applyFont="1"/>
    <xf numFmtId="0" fontId="25" fillId="0" borderId="0" xfId="0" applyFont="1"/>
    <xf numFmtId="0" fontId="29" fillId="0" borderId="0" xfId="25" applyFont="1" applyAlignment="1">
      <alignment horizontal="center"/>
    </xf>
    <xf numFmtId="0" fontId="30" fillId="0" borderId="0" xfId="25" applyFont="1" applyAlignment="1">
      <alignment wrapText="1"/>
    </xf>
    <xf numFmtId="0" fontId="16" fillId="0" borderId="0" xfId="25" applyFont="1" applyAlignment="1">
      <alignment wrapText="1"/>
    </xf>
    <xf numFmtId="0" fontId="28" fillId="0" borderId="0" xfId="25" applyFont="1" applyAlignment="1">
      <alignment horizontal="center"/>
    </xf>
    <xf numFmtId="0" fontId="31" fillId="0" borderId="0" xfId="25" applyFont="1" applyAlignment="1">
      <alignment wrapText="1"/>
    </xf>
    <xf numFmtId="0" fontId="15" fillId="0" borderId="0" xfId="0" applyFont="1" applyAlignment="1">
      <alignment vertical="center"/>
    </xf>
    <xf numFmtId="0" fontId="16" fillId="0" borderId="0" xfId="0" applyFont="1" applyAlignment="1">
      <alignment vertical="center"/>
    </xf>
    <xf numFmtId="0" fontId="27" fillId="0" borderId="0" xfId="0" applyFont="1" applyAlignment="1">
      <alignment horizontal="center" vertical="center"/>
    </xf>
    <xf numFmtId="0" fontId="32" fillId="0" borderId="0" xfId="0" applyFont="1" applyBorder="1"/>
    <xf numFmtId="0" fontId="34" fillId="0" borderId="0" xfId="0" applyFont="1" applyAlignment="1">
      <alignment horizontal="left"/>
    </xf>
    <xf numFmtId="0" fontId="35" fillId="0" borderId="0" xfId="0" applyFont="1"/>
    <xf numFmtId="0" fontId="39" fillId="0" borderId="0" xfId="0" applyFont="1" applyAlignment="1">
      <alignment horizontal="center"/>
    </xf>
    <xf numFmtId="176" fontId="65" fillId="0" borderId="0" xfId="0" applyNumberFormat="1" applyFont="1" applyBorder="1" applyAlignment="1">
      <alignment horizontal="right" vertical="center"/>
    </xf>
    <xf numFmtId="0" fontId="66" fillId="0" borderId="1" xfId="0" applyFont="1" applyBorder="1" applyAlignment="1">
      <alignment vertical="center"/>
    </xf>
    <xf numFmtId="0" fontId="65" fillId="0" borderId="0" xfId="0" applyFont="1" applyBorder="1"/>
    <xf numFmtId="0" fontId="65" fillId="0" borderId="0" xfId="0" applyFont="1" applyAlignment="1">
      <alignment horizontal="center"/>
    </xf>
    <xf numFmtId="0" fontId="67" fillId="0" borderId="0" xfId="0" applyFont="1" applyBorder="1" applyAlignment="1"/>
    <xf numFmtId="183" fontId="68" fillId="0" borderId="0" xfId="0" applyNumberFormat="1" applyFont="1" applyBorder="1" applyAlignment="1">
      <alignment horizontal="center" vertical="center"/>
    </xf>
    <xf numFmtId="177" fontId="68" fillId="0" borderId="0" xfId="0" applyNumberFormat="1" applyFont="1" applyBorder="1" applyAlignment="1">
      <alignment horizontal="center" vertical="center"/>
    </xf>
    <xf numFmtId="183" fontId="69" fillId="0" borderId="0" xfId="0" applyNumberFormat="1" applyFont="1" applyBorder="1" applyAlignment="1">
      <alignment horizontal="center" vertical="center"/>
    </xf>
    <xf numFmtId="177" fontId="70" fillId="0" borderId="0" xfId="0" applyNumberFormat="1" applyFont="1" applyFill="1" applyBorder="1" applyAlignment="1">
      <alignment horizontal="center" vertical="center"/>
    </xf>
    <xf numFmtId="0" fontId="71" fillId="0" borderId="0" xfId="0" applyFont="1"/>
    <xf numFmtId="0" fontId="72" fillId="0" borderId="0" xfId="0" applyFont="1" applyBorder="1" applyAlignment="1">
      <alignment vertical="center"/>
    </xf>
    <xf numFmtId="0" fontId="72" fillId="0" borderId="0" xfId="0"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4" fillId="0" borderId="0" xfId="0" applyFont="1" applyBorder="1" applyAlignment="1">
      <alignment horizontal="left" vertical="center"/>
    </xf>
    <xf numFmtId="180" fontId="73" fillId="0" borderId="0" xfId="0" applyNumberFormat="1" applyFont="1" applyBorder="1" applyAlignment="1">
      <alignment horizontal="center" vertical="center"/>
    </xf>
    <xf numFmtId="180" fontId="73" fillId="0" borderId="0" xfId="0" applyNumberFormat="1" applyFont="1" applyBorder="1" applyAlignment="1">
      <alignment horizontal="right" vertical="center"/>
    </xf>
    <xf numFmtId="181" fontId="73" fillId="0" borderId="0" xfId="0" applyNumberFormat="1" applyFont="1" applyBorder="1" applyAlignment="1">
      <alignment horizontal="right" vertical="center"/>
    </xf>
    <xf numFmtId="179" fontId="73" fillId="0" borderId="0" xfId="0" applyNumberFormat="1" applyFont="1" applyFill="1" applyBorder="1" applyAlignment="1">
      <alignment horizontal="right" vertical="center"/>
    </xf>
    <xf numFmtId="180" fontId="73" fillId="0" borderId="0" xfId="0" applyNumberFormat="1" applyFont="1" applyFill="1" applyBorder="1" applyAlignment="1">
      <alignment horizontal="right" vertical="center"/>
    </xf>
    <xf numFmtId="0" fontId="73" fillId="0" borderId="0" xfId="0" applyFont="1" applyBorder="1" applyAlignment="1">
      <alignment horizontal="left" vertical="center"/>
    </xf>
    <xf numFmtId="0" fontId="72" fillId="0" borderId="0" xfId="0" applyFont="1" applyBorder="1" applyAlignment="1" applyProtection="1">
      <alignment horizontal="center" vertical="center" wrapText="1"/>
      <protection locked="0"/>
    </xf>
    <xf numFmtId="180" fontId="73" fillId="0" borderId="0" xfId="0" applyNumberFormat="1" applyFont="1" applyBorder="1"/>
    <xf numFmtId="0" fontId="73" fillId="0" borderId="0" xfId="0" applyFont="1" applyBorder="1"/>
    <xf numFmtId="0" fontId="75" fillId="0" borderId="0" xfId="0" applyFont="1" applyBorder="1" applyAlignment="1">
      <alignment vertical="center"/>
    </xf>
    <xf numFmtId="180" fontId="73" fillId="0" borderId="0" xfId="0" applyNumberFormat="1" applyFont="1"/>
    <xf numFmtId="0" fontId="73" fillId="0" borderId="0" xfId="0" applyFont="1"/>
    <xf numFmtId="2" fontId="73" fillId="0" borderId="0" xfId="0" applyNumberFormat="1" applyFont="1" applyBorder="1" applyAlignment="1">
      <alignment horizontal="right" vertical="center"/>
    </xf>
    <xf numFmtId="0" fontId="65" fillId="0" borderId="0" xfId="0" applyFont="1"/>
    <xf numFmtId="0" fontId="77" fillId="0" borderId="1" xfId="0" applyFont="1" applyBorder="1"/>
    <xf numFmtId="0" fontId="41" fillId="0" borderId="0" xfId="0" applyFont="1" applyAlignment="1">
      <alignment horizontal="center"/>
    </xf>
    <xf numFmtId="0" fontId="65" fillId="0" borderId="0" xfId="0" applyFont="1" applyAlignment="1"/>
    <xf numFmtId="0" fontId="65" fillId="0" borderId="0" xfId="0" applyFont="1" applyFill="1" applyAlignment="1"/>
    <xf numFmtId="0" fontId="65" fillId="0" borderId="0" xfId="0" applyFont="1" applyFill="1"/>
    <xf numFmtId="0" fontId="65" fillId="0" borderId="0" xfId="0" applyFont="1" applyBorder="1" applyAlignment="1"/>
    <xf numFmtId="0" fontId="78" fillId="0" borderId="0" xfId="0" applyFont="1" applyAlignment="1">
      <alignment horizontal="justify"/>
    </xf>
    <xf numFmtId="0" fontId="79" fillId="0" borderId="0" xfId="0" applyFont="1" applyAlignment="1"/>
    <xf numFmtId="0" fontId="80" fillId="0" borderId="0" xfId="0" applyFont="1" applyAlignment="1">
      <alignment horizontal="justify"/>
    </xf>
    <xf numFmtId="0" fontId="45" fillId="0" borderId="0" xfId="0" applyFont="1" applyAlignment="1">
      <alignment horizontal="justify" vertical="center" wrapText="1"/>
    </xf>
    <xf numFmtId="0" fontId="46" fillId="0" borderId="0" xfId="0" applyFont="1" applyAlignment="1">
      <alignment horizontal="justify" vertical="center" wrapText="1"/>
    </xf>
    <xf numFmtId="0" fontId="0" fillId="0" borderId="0" xfId="0" applyAlignment="1">
      <alignment vertical="center" wrapText="1"/>
    </xf>
    <xf numFmtId="0" fontId="43" fillId="0" borderId="0" xfId="0" applyFont="1" applyAlignment="1">
      <alignment horizontal="center" vertical="center"/>
    </xf>
    <xf numFmtId="0" fontId="44" fillId="0" borderId="0" xfId="0" applyFont="1" applyAlignment="1">
      <alignment horizontal="center"/>
    </xf>
    <xf numFmtId="180" fontId="73" fillId="0" borderId="2" xfId="0" applyNumberFormat="1" applyFont="1" applyBorder="1" applyAlignment="1">
      <alignment horizontal="right" vertical="center"/>
    </xf>
    <xf numFmtId="180" fontId="73" fillId="0" borderId="0" xfId="0" applyNumberFormat="1" applyFont="1" applyBorder="1" applyAlignment="1">
      <alignment vertical="center"/>
    </xf>
    <xf numFmtId="0" fontId="81" fillId="0" borderId="0" xfId="0" applyFont="1" applyAlignment="1">
      <alignment horizontal="justify"/>
    </xf>
    <xf numFmtId="0" fontId="82" fillId="0" borderId="0" xfId="0" applyFont="1"/>
    <xf numFmtId="0" fontId="76" fillId="0" borderId="0" xfId="11" applyFont="1" applyBorder="1" applyAlignment="1">
      <alignment horizontal="right" vertical="center" wrapText="1"/>
    </xf>
    <xf numFmtId="0" fontId="82" fillId="0" borderId="0" xfId="0" applyFont="1"/>
    <xf numFmtId="0" fontId="83" fillId="2" borderId="0" xfId="0" applyFont="1" applyFill="1" applyBorder="1" applyAlignment="1"/>
    <xf numFmtId="176" fontId="83" fillId="2" borderId="0" xfId="0" applyNumberFormat="1" applyFont="1" applyFill="1" applyBorder="1" applyAlignment="1"/>
    <xf numFmtId="179" fontId="83" fillId="2" borderId="0" xfId="0" applyNumberFormat="1" applyFont="1" applyFill="1" applyBorder="1" applyAlignment="1"/>
    <xf numFmtId="0" fontId="53" fillId="0" borderId="0" xfId="0" applyFont="1" applyAlignment="1">
      <alignment horizontal="left" indent="2"/>
    </xf>
    <xf numFmtId="0" fontId="35" fillId="0" borderId="0" xfId="0" applyFont="1" applyAlignment="1">
      <alignment horizontal="left" indent="2"/>
    </xf>
    <xf numFmtId="0" fontId="35" fillId="0" borderId="0" xfId="0" applyFont="1" applyAlignment="1">
      <alignment wrapText="1"/>
    </xf>
    <xf numFmtId="0" fontId="34" fillId="0" borderId="0" xfId="0" applyFont="1" applyAlignment="1">
      <alignment wrapText="1"/>
    </xf>
    <xf numFmtId="0" fontId="53" fillId="0" borderId="0" xfId="0" applyFont="1" applyAlignment="1">
      <alignment wrapText="1"/>
    </xf>
    <xf numFmtId="0" fontId="84" fillId="0" borderId="0" xfId="0" applyFont="1" applyAlignment="1">
      <alignment horizontal="center"/>
    </xf>
    <xf numFmtId="0" fontId="86" fillId="0" borderId="2" xfId="0" applyFont="1" applyBorder="1" applyAlignment="1">
      <alignment horizontal="right"/>
    </xf>
    <xf numFmtId="0" fontId="86" fillId="0" borderId="4" xfId="0" applyFont="1" applyBorder="1" applyAlignment="1">
      <alignment vertical="center"/>
    </xf>
    <xf numFmtId="177" fontId="86" fillId="0" borderId="7" xfId="31" applyNumberFormat="1" applyFont="1" applyFill="1" applyBorder="1" applyAlignment="1">
      <alignment horizontal="center" vertical="center" wrapText="1"/>
    </xf>
    <xf numFmtId="177" fontId="86" fillId="0" borderId="0" xfId="31" applyNumberFormat="1" applyFont="1" applyFill="1" applyBorder="1" applyAlignment="1">
      <alignment horizontal="center" vertical="center" wrapText="1"/>
    </xf>
    <xf numFmtId="0" fontId="86" fillId="0" borderId="5" xfId="0" applyFont="1" applyBorder="1" applyAlignment="1">
      <alignment vertical="center"/>
    </xf>
    <xf numFmtId="177" fontId="87" fillId="0" borderId="0" xfId="0" applyNumberFormat="1" applyFont="1"/>
    <xf numFmtId="0" fontId="88" fillId="2" borderId="0" xfId="0" applyFont="1" applyFill="1" applyBorder="1" applyAlignment="1">
      <alignment horizontal="center" vertical="center"/>
    </xf>
    <xf numFmtId="0" fontId="86" fillId="2" borderId="0" xfId="0" applyFont="1" applyFill="1" applyBorder="1" applyAlignment="1">
      <alignment horizontal="center" vertical="center"/>
    </xf>
    <xf numFmtId="0" fontId="86" fillId="0" borderId="0" xfId="0" applyFont="1" applyBorder="1" applyAlignment="1">
      <alignment horizontal="center" vertical="center" wrapText="1"/>
    </xf>
    <xf numFmtId="0" fontId="86" fillId="0" borderId="5" xfId="0" applyFont="1" applyFill="1" applyBorder="1" applyAlignment="1">
      <alignment wrapText="1"/>
    </xf>
    <xf numFmtId="0" fontId="86" fillId="0" borderId="8" xfId="0" applyFont="1" applyBorder="1" applyAlignment="1">
      <alignment vertical="center"/>
    </xf>
    <xf numFmtId="0" fontId="86" fillId="0" borderId="9" xfId="0" applyFont="1" applyBorder="1" applyAlignment="1">
      <alignment vertical="center"/>
    </xf>
    <xf numFmtId="0" fontId="86" fillId="0" borderId="0" xfId="0" applyFont="1" applyBorder="1"/>
    <xf numFmtId="177" fontId="86" fillId="0" borderId="0" xfId="0" applyNumberFormat="1" applyFont="1"/>
    <xf numFmtId="0" fontId="89" fillId="0" borderId="7" xfId="0" applyFont="1" applyBorder="1" applyAlignment="1">
      <alignment horizontal="center" vertical="center" wrapText="1"/>
    </xf>
    <xf numFmtId="0" fontId="86" fillId="0" borderId="6" xfId="0" applyFont="1" applyFill="1" applyBorder="1" applyAlignment="1">
      <alignment horizontal="center"/>
    </xf>
    <xf numFmtId="0" fontId="86" fillId="0" borderId="0" xfId="0" applyFont="1" applyAlignment="1"/>
    <xf numFmtId="0" fontId="86" fillId="0" borderId="0" xfId="0" applyFont="1" applyBorder="1" applyAlignment="1">
      <alignment horizontal="right"/>
    </xf>
    <xf numFmtId="0" fontId="86" fillId="0" borderId="12" xfId="26" applyFont="1" applyBorder="1" applyAlignment="1">
      <alignment horizontal="center" vertical="center" wrapText="1"/>
    </xf>
    <xf numFmtId="0" fontId="86" fillId="0" borderId="0" xfId="26" applyFont="1" applyBorder="1" applyAlignment="1">
      <alignment vertical="center" wrapText="1"/>
    </xf>
    <xf numFmtId="0" fontId="86" fillId="0" borderId="13" xfId="26" applyFont="1" applyBorder="1" applyAlignment="1">
      <alignment horizontal="center" vertical="center" wrapText="1"/>
    </xf>
    <xf numFmtId="0" fontId="88" fillId="0" borderId="1" xfId="0" applyFont="1" applyBorder="1" applyAlignment="1">
      <alignment horizontal="left" vertical="center"/>
    </xf>
    <xf numFmtId="0" fontId="86" fillId="0" borderId="1" xfId="30" applyFont="1" applyBorder="1" applyAlignment="1">
      <alignment horizontal="left" vertical="center"/>
    </xf>
    <xf numFmtId="0" fontId="86" fillId="0" borderId="1" xfId="0" applyFont="1" applyBorder="1" applyAlignment="1">
      <alignment horizontal="left" vertical="center"/>
    </xf>
    <xf numFmtId="49" fontId="86" fillId="4" borderId="1" xfId="0" applyNumberFormat="1" applyFont="1" applyFill="1" applyBorder="1" applyAlignment="1">
      <alignment horizontal="left" vertical="center"/>
    </xf>
    <xf numFmtId="181" fontId="89" fillId="0" borderId="0" xfId="0" applyNumberFormat="1" applyFont="1" applyBorder="1" applyAlignment="1">
      <alignment horizontal="right" vertical="center"/>
    </xf>
    <xf numFmtId="49" fontId="87" fillId="0" borderId="1" xfId="0" applyNumberFormat="1" applyFont="1" applyBorder="1" applyAlignment="1">
      <alignment horizontal="left" vertical="center"/>
    </xf>
    <xf numFmtId="0" fontId="63" fillId="0" borderId="0" xfId="0" applyFont="1" applyBorder="1" applyAlignment="1">
      <alignment vertical="center"/>
    </xf>
    <xf numFmtId="0" fontId="86" fillId="4" borderId="1" xfId="30" applyFont="1" applyFill="1" applyBorder="1" applyAlignment="1">
      <alignment horizontal="left" vertical="center"/>
    </xf>
    <xf numFmtId="181" fontId="86" fillId="0" borderId="1" xfId="30" applyNumberFormat="1" applyFont="1" applyBorder="1" applyAlignment="1">
      <alignment horizontal="left" vertical="center"/>
    </xf>
    <xf numFmtId="181" fontId="86" fillId="0" borderId="14" xfId="30" applyNumberFormat="1" applyFont="1" applyBorder="1" applyAlignment="1">
      <alignment horizontal="left" vertical="center"/>
    </xf>
    <xf numFmtId="0" fontId="88" fillId="0" borderId="8" xfId="0" applyFont="1" applyBorder="1" applyAlignment="1">
      <alignment horizontal="left" vertical="center"/>
    </xf>
    <xf numFmtId="0" fontId="87" fillId="0" borderId="9" xfId="0" applyFont="1" applyBorder="1"/>
    <xf numFmtId="179" fontId="90" fillId="0" borderId="0" xfId="0" applyNumberFormat="1" applyFont="1" applyBorder="1" applyAlignment="1">
      <alignment horizontal="right" vertical="center"/>
    </xf>
    <xf numFmtId="181" fontId="63" fillId="0" borderId="6" xfId="0" applyNumberFormat="1" applyFont="1" applyBorder="1" applyAlignment="1">
      <alignment horizontal="right" vertical="center"/>
    </xf>
    <xf numFmtId="181" fontId="86" fillId="0" borderId="0" xfId="0" applyNumberFormat="1" applyFont="1" applyBorder="1" applyAlignment="1">
      <alignment horizontal="right" vertical="center"/>
    </xf>
    <xf numFmtId="0" fontId="86" fillId="0" borderId="0" xfId="30" applyFont="1" applyBorder="1" applyAlignment="1">
      <alignment horizontal="left" vertical="center"/>
    </xf>
    <xf numFmtId="49" fontId="86" fillId="0" borderId="0" xfId="0" applyNumberFormat="1" applyFont="1" applyBorder="1" applyAlignment="1">
      <alignment horizontal="left" vertical="center"/>
    </xf>
    <xf numFmtId="49" fontId="86" fillId="0" borderId="1" xfId="0" applyNumberFormat="1" applyFont="1" applyBorder="1" applyAlignment="1">
      <alignment horizontal="left" vertical="center"/>
    </xf>
    <xf numFmtId="0" fontId="86" fillId="0" borderId="14" xfId="30" applyFont="1" applyBorder="1" applyAlignment="1">
      <alignment horizontal="left" vertical="center"/>
    </xf>
    <xf numFmtId="179" fontId="86" fillId="0" borderId="0" xfId="0" applyNumberFormat="1" applyFont="1" applyBorder="1" applyAlignment="1">
      <alignment horizontal="center" vertical="center"/>
    </xf>
    <xf numFmtId="0" fontId="86" fillId="4" borderId="0" xfId="30" applyFont="1" applyFill="1" applyBorder="1" applyAlignment="1">
      <alignment horizontal="right" vertical="center"/>
    </xf>
    <xf numFmtId="176" fontId="86" fillId="0" borderId="12" xfId="0" applyNumberFormat="1" applyFont="1" applyBorder="1" applyAlignment="1">
      <alignment horizontal="center" vertical="center"/>
    </xf>
    <xf numFmtId="0" fontId="86" fillId="4" borderId="9" xfId="0" applyFont="1" applyFill="1" applyBorder="1" applyAlignment="1">
      <alignment horizontal="center" vertical="center"/>
    </xf>
    <xf numFmtId="0" fontId="86" fillId="4" borderId="13" xfId="0" applyFont="1" applyFill="1" applyBorder="1" applyAlignment="1">
      <alignment horizontal="center" vertical="center" wrapText="1"/>
    </xf>
    <xf numFmtId="0" fontId="86" fillId="4" borderId="12" xfId="0" applyFont="1" applyFill="1" applyBorder="1" applyAlignment="1">
      <alignment horizontal="center" vertical="center"/>
    </xf>
    <xf numFmtId="0" fontId="88" fillId="0" borderId="1" xfId="0" applyFont="1" applyBorder="1" applyAlignment="1"/>
    <xf numFmtId="0" fontId="86" fillId="0" borderId="0" xfId="0" applyFont="1" applyBorder="1" applyAlignment="1">
      <alignment horizontal="right" vertical="center" wrapText="1"/>
    </xf>
    <xf numFmtId="49" fontId="88" fillId="0" borderId="5" xfId="4" applyNumberFormat="1" applyFont="1" applyBorder="1" applyAlignment="1">
      <alignment horizontal="left" vertical="center"/>
    </xf>
    <xf numFmtId="0" fontId="86" fillId="0" borderId="1" xfId="0" applyFont="1" applyBorder="1" applyAlignment="1"/>
    <xf numFmtId="49" fontId="86" fillId="0" borderId="5" xfId="4" applyNumberFormat="1" applyFont="1" applyBorder="1" applyAlignment="1">
      <alignment horizontal="left" vertical="center"/>
    </xf>
    <xf numFmtId="183" fontId="86" fillId="0" borderId="0" xfId="0" applyNumberFormat="1" applyFont="1" applyBorder="1" applyAlignment="1">
      <alignment horizontal="right" vertical="center"/>
    </xf>
    <xf numFmtId="0" fontId="86" fillId="0" borderId="5" xfId="4" applyFont="1" applyBorder="1" applyAlignment="1">
      <alignment horizontal="left" vertical="center"/>
    </xf>
    <xf numFmtId="0" fontId="86" fillId="0" borderId="0" xfId="0" applyFont="1" applyFill="1" applyBorder="1" applyAlignment="1">
      <alignment horizontal="right" vertical="center" wrapText="1"/>
    </xf>
    <xf numFmtId="179" fontId="86" fillId="0" borderId="0" xfId="0" applyNumberFormat="1" applyFont="1" applyFill="1" applyBorder="1" applyAlignment="1">
      <alignment horizontal="right" vertical="center"/>
    </xf>
    <xf numFmtId="49" fontId="88" fillId="0" borderId="5" xfId="4" applyNumberFormat="1" applyFont="1" applyFill="1" applyBorder="1" applyAlignment="1">
      <alignment horizontal="left" vertical="center"/>
    </xf>
    <xf numFmtId="49" fontId="86" fillId="0" borderId="5" xfId="4" applyNumberFormat="1" applyFont="1" applyFill="1" applyBorder="1" applyAlignment="1">
      <alignment horizontal="left" vertical="center"/>
    </xf>
    <xf numFmtId="49" fontId="86" fillId="0" borderId="8" xfId="4" applyNumberFormat="1" applyFont="1" applyFill="1" applyBorder="1" applyAlignment="1">
      <alignment horizontal="left" vertical="center"/>
    </xf>
    <xf numFmtId="0" fontId="87" fillId="0" borderId="11" xfId="0" applyFont="1" applyBorder="1"/>
    <xf numFmtId="49" fontId="86" fillId="0" borderId="0" xfId="4" applyNumberFormat="1" applyFont="1" applyFill="1" applyBorder="1" applyAlignment="1">
      <alignment horizontal="left" vertical="center"/>
    </xf>
    <xf numFmtId="179" fontId="63" fillId="0" borderId="0" xfId="0" applyNumberFormat="1" applyFont="1" applyBorder="1" applyAlignment="1">
      <alignment vertical="center"/>
    </xf>
    <xf numFmtId="176" fontId="86" fillId="0" borderId="0" xfId="0" applyNumberFormat="1" applyFont="1" applyBorder="1" applyAlignment="1">
      <alignment horizontal="right" vertical="center"/>
    </xf>
    <xf numFmtId="179" fontId="86" fillId="0" borderId="0" xfId="0" applyNumberFormat="1" applyFont="1"/>
    <xf numFmtId="49" fontId="88" fillId="0" borderId="0" xfId="0" applyNumberFormat="1" applyFont="1" applyBorder="1" applyAlignment="1">
      <alignment horizontal="left" vertical="center"/>
    </xf>
    <xf numFmtId="181" fontId="88" fillId="0" borderId="0" xfId="0" applyNumberFormat="1" applyFont="1" applyBorder="1" applyAlignment="1">
      <alignment vertical="justify"/>
    </xf>
    <xf numFmtId="176" fontId="88" fillId="0" borderId="0" xfId="0" applyNumberFormat="1" applyFont="1" applyBorder="1" applyAlignment="1">
      <alignment horizontal="right" vertical="center"/>
    </xf>
    <xf numFmtId="181" fontId="86" fillId="0" borderId="0" xfId="0" applyNumberFormat="1" applyFont="1" applyBorder="1" applyAlignment="1">
      <alignment horizontal="center" vertical="center"/>
    </xf>
    <xf numFmtId="0" fontId="86" fillId="0" borderId="14" xfId="0" applyFont="1" applyBorder="1" applyAlignment="1"/>
    <xf numFmtId="0" fontId="63" fillId="0" borderId="0" xfId="0" applyFont="1" applyBorder="1" applyAlignment="1">
      <alignment horizontal="right" vertical="center" wrapText="1"/>
    </xf>
    <xf numFmtId="176" fontId="86" fillId="0" borderId="0" xfId="0" applyNumberFormat="1" applyFont="1"/>
    <xf numFmtId="0" fontId="88" fillId="0" borderId="0" xfId="0" applyFont="1" applyBorder="1" applyAlignment="1"/>
    <xf numFmtId="0" fontId="64" fillId="0" borderId="0" xfId="0" applyFont="1" applyBorder="1" applyAlignment="1">
      <alignment horizontal="right" vertical="center" wrapText="1"/>
    </xf>
    <xf numFmtId="0" fontId="86" fillId="0" borderId="15" xfId="0" applyFont="1" applyBorder="1" applyAlignment="1">
      <alignment horizontal="right" vertical="center"/>
    </xf>
    <xf numFmtId="0" fontId="86" fillId="0" borderId="0" xfId="0" applyFont="1" applyBorder="1" applyAlignment="1">
      <alignment vertical="center"/>
    </xf>
    <xf numFmtId="0" fontId="86" fillId="0" borderId="0" xfId="0" applyFont="1" applyAlignment="1">
      <alignment vertical="center"/>
    </xf>
    <xf numFmtId="0" fontId="86" fillId="0" borderId="16" xfId="0" applyFont="1" applyBorder="1" applyAlignment="1">
      <alignment vertical="center"/>
    </xf>
    <xf numFmtId="0" fontId="86" fillId="0" borderId="17" xfId="0" applyFont="1" applyBorder="1" applyAlignment="1">
      <alignment horizontal="center" vertical="center"/>
    </xf>
    <xf numFmtId="0" fontId="86" fillId="0" borderId="18" xfId="0" applyFont="1" applyBorder="1" applyAlignment="1">
      <alignment horizontal="center" vertical="center"/>
    </xf>
    <xf numFmtId="0" fontId="88" fillId="0" borderId="19" xfId="0" applyFont="1" applyBorder="1" applyAlignment="1">
      <alignment vertical="center"/>
    </xf>
    <xf numFmtId="0" fontId="88" fillId="0" borderId="20" xfId="27" applyNumberFormat="1" applyFont="1" applyFill="1" applyBorder="1" applyAlignment="1">
      <alignment horizontal="center" vertical="center"/>
    </xf>
    <xf numFmtId="179" fontId="88" fillId="0" borderId="21" xfId="0" applyNumberFormat="1" applyFont="1" applyBorder="1" applyAlignment="1">
      <alignment horizontal="center" vertical="center" shrinkToFit="1"/>
    </xf>
    <xf numFmtId="0" fontId="63" fillId="0" borderId="19" xfId="0" applyFont="1" applyFill="1" applyBorder="1" applyAlignment="1">
      <alignment vertical="center"/>
    </xf>
    <xf numFmtId="4" fontId="87" fillId="0" borderId="0" xfId="0" applyNumberFormat="1" applyFont="1"/>
    <xf numFmtId="0" fontId="63" fillId="0" borderId="19" xfId="0" applyFont="1" applyFill="1" applyBorder="1"/>
    <xf numFmtId="0" fontId="88" fillId="0" borderId="22" xfId="27" applyFont="1" applyBorder="1" applyAlignment="1">
      <alignment horizontal="right" vertical="center" shrinkToFit="1"/>
    </xf>
    <xf numFmtId="179" fontId="88" fillId="0" borderId="21" xfId="0" applyNumberFormat="1" applyFont="1" applyFill="1" applyBorder="1" applyAlignment="1">
      <alignment horizontal="right" vertical="center" shrinkToFit="1"/>
    </xf>
    <xf numFmtId="0" fontId="89" fillId="0" borderId="0" xfId="0" applyNumberFormat="1" applyFont="1" applyFill="1" applyBorder="1" applyAlignment="1" applyProtection="1">
      <alignment vertical="center"/>
    </xf>
    <xf numFmtId="0" fontId="86" fillId="0" borderId="19" xfId="0" applyFont="1" applyFill="1" applyBorder="1" applyAlignment="1">
      <alignment vertical="center"/>
    </xf>
    <xf numFmtId="0" fontId="86" fillId="0" borderId="23" xfId="0" applyFont="1" applyFill="1" applyBorder="1" applyAlignment="1">
      <alignment vertical="center"/>
    </xf>
    <xf numFmtId="0" fontId="64" fillId="0" borderId="23" xfId="0" applyFont="1" applyFill="1" applyBorder="1" applyAlignment="1">
      <alignment horizontal="left" vertical="center"/>
    </xf>
    <xf numFmtId="0" fontId="63" fillId="0" borderId="23" xfId="0" applyFont="1" applyBorder="1" applyAlignment="1">
      <alignment horizontal="left" vertical="center" wrapText="1"/>
    </xf>
    <xf numFmtId="0" fontId="63" fillId="0" borderId="24" xfId="0" applyFont="1" applyBorder="1" applyAlignment="1">
      <alignment horizontal="left" vertical="center" wrapText="1"/>
    </xf>
    <xf numFmtId="0" fontId="87" fillId="0" borderId="0" xfId="0" applyFont="1" applyAlignment="1">
      <alignment horizontal="right"/>
    </xf>
    <xf numFmtId="0" fontId="91" fillId="0" borderId="0" xfId="11" applyNumberFormat="1" applyFont="1" applyBorder="1" applyAlignment="1">
      <alignment horizontal="right" vertical="center"/>
    </xf>
    <xf numFmtId="10" fontId="91" fillId="0" borderId="0" xfId="11" quotePrefix="1" applyNumberFormat="1" applyFont="1" applyBorder="1" applyAlignment="1">
      <alignment horizontal="right" vertical="center"/>
    </xf>
    <xf numFmtId="10" fontId="86" fillId="0" borderId="0" xfId="11" quotePrefix="1" applyNumberFormat="1" applyFont="1" applyBorder="1" applyAlignment="1">
      <alignment horizontal="right" vertical="center"/>
    </xf>
    <xf numFmtId="0" fontId="86" fillId="0" borderId="2" xfId="0" applyFont="1" applyBorder="1" applyAlignment="1">
      <alignment horizontal="right" vertical="center"/>
    </xf>
    <xf numFmtId="0" fontId="86" fillId="0" borderId="0" xfId="0" applyFont="1" applyBorder="1" applyAlignment="1">
      <alignment horizontal="right" vertical="center"/>
    </xf>
    <xf numFmtId="0" fontId="86" fillId="0" borderId="25" xfId="0" applyFont="1" applyBorder="1" applyAlignment="1">
      <alignment horizontal="center" vertical="center"/>
    </xf>
    <xf numFmtId="0" fontId="88" fillId="0" borderId="1" xfId="0" applyFont="1" applyBorder="1" applyAlignment="1">
      <alignment vertical="center"/>
    </xf>
    <xf numFmtId="0" fontId="87" fillId="0" borderId="1" xfId="0" applyFont="1" applyBorder="1" applyAlignment="1">
      <alignment vertical="center"/>
    </xf>
    <xf numFmtId="0" fontId="86" fillId="0" borderId="1" xfId="0" applyFont="1" applyBorder="1"/>
    <xf numFmtId="179" fontId="86" fillId="0" borderId="7" xfId="0" applyNumberFormat="1" applyFont="1" applyBorder="1" applyAlignment="1">
      <alignment horizontal="center" vertical="center" wrapText="1"/>
    </xf>
    <xf numFmtId="176" fontId="87" fillId="0" borderId="0" xfId="0" applyNumberFormat="1" applyFont="1"/>
    <xf numFmtId="0" fontId="88" fillId="0" borderId="1" xfId="0" applyFont="1" applyBorder="1"/>
    <xf numFmtId="0" fontId="87" fillId="0" borderId="1" xfId="0" applyFont="1" applyBorder="1" applyAlignment="1">
      <alignment horizontal="justify" vertical="top" wrapText="1"/>
    </xf>
    <xf numFmtId="177" fontId="86" fillId="0" borderId="11" xfId="0" applyNumberFormat="1" applyFont="1" applyBorder="1" applyAlignment="1">
      <alignment horizontal="center" vertical="center"/>
    </xf>
    <xf numFmtId="0" fontId="88" fillId="0" borderId="14" xfId="0" applyFont="1" applyBorder="1" applyAlignment="1">
      <alignment vertical="center"/>
    </xf>
    <xf numFmtId="0" fontId="86" fillId="0" borderId="15" xfId="0" applyFont="1" applyBorder="1" applyAlignment="1">
      <alignment vertical="center"/>
    </xf>
    <xf numFmtId="0" fontId="86" fillId="0" borderId="16" xfId="0" applyFont="1" applyBorder="1" applyAlignment="1">
      <alignment horizontal="center" vertical="center"/>
    </xf>
    <xf numFmtId="0" fontId="86" fillId="0" borderId="26" xfId="0" applyFont="1" applyBorder="1" applyAlignment="1">
      <alignment horizontal="center" vertical="center"/>
    </xf>
    <xf numFmtId="0" fontId="86" fillId="0" borderId="4" xfId="0" applyFont="1" applyBorder="1" applyAlignment="1">
      <alignment horizontal="left" vertical="center"/>
    </xf>
    <xf numFmtId="0" fontId="88" fillId="0" borderId="23" xfId="0" applyFont="1" applyBorder="1"/>
    <xf numFmtId="0" fontId="86" fillId="0" borderId="23" xfId="0" applyFont="1" applyBorder="1"/>
    <xf numFmtId="0" fontId="86" fillId="2" borderId="1" xfId="0" applyFont="1" applyFill="1" applyBorder="1" applyAlignment="1">
      <alignment horizontal="left" vertical="center"/>
    </xf>
    <xf numFmtId="0" fontId="86" fillId="2" borderId="23" xfId="0" applyFont="1" applyFill="1" applyBorder="1"/>
    <xf numFmtId="0" fontId="86" fillId="0" borderId="27" xfId="0" applyFont="1" applyBorder="1"/>
    <xf numFmtId="0" fontId="86" fillId="0" borderId="14" xfId="0" applyFont="1" applyBorder="1" applyAlignment="1">
      <alignment horizontal="left" vertical="center"/>
    </xf>
    <xf numFmtId="0" fontId="86" fillId="0" borderId="0" xfId="0" applyFont="1" applyAlignment="1">
      <alignment horizontal="right"/>
    </xf>
    <xf numFmtId="180" fontId="92" fillId="0" borderId="5" xfId="0" applyNumberFormat="1" applyFont="1" applyBorder="1" applyAlignment="1">
      <alignment vertical="center"/>
    </xf>
    <xf numFmtId="180" fontId="92" fillId="0" borderId="7" xfId="0" applyNumberFormat="1" applyFont="1" applyBorder="1" applyAlignment="1">
      <alignment vertical="center"/>
    </xf>
    <xf numFmtId="0" fontId="63" fillId="0" borderId="5" xfId="0" applyFont="1" applyBorder="1" applyAlignment="1">
      <alignment horizontal="center" vertical="center"/>
    </xf>
    <xf numFmtId="0" fontId="89" fillId="0" borderId="5" xfId="0" applyFont="1" applyBorder="1" applyAlignment="1">
      <alignment vertical="center"/>
    </xf>
    <xf numFmtId="181" fontId="89" fillId="0" borderId="11" xfId="0" applyNumberFormat="1" applyFont="1" applyBorder="1" applyAlignment="1">
      <alignment horizontal="right" vertical="center"/>
    </xf>
    <xf numFmtId="0" fontId="89" fillId="0" borderId="8" xfId="0" applyFont="1" applyBorder="1" applyAlignment="1">
      <alignment vertical="center"/>
    </xf>
    <xf numFmtId="181" fontId="89" fillId="0" borderId="11" xfId="0" applyNumberFormat="1" applyFont="1" applyBorder="1" applyAlignment="1">
      <alignment vertical="center"/>
    </xf>
    <xf numFmtId="179" fontId="63" fillId="2" borderId="0" xfId="0" applyNumberFormat="1" applyFont="1" applyFill="1" applyBorder="1" applyAlignment="1">
      <alignment vertical="center"/>
    </xf>
    <xf numFmtId="0" fontId="89" fillId="0" borderId="0" xfId="0" applyFont="1"/>
    <xf numFmtId="179" fontId="87" fillId="0" borderId="0" xfId="0" applyNumberFormat="1" applyFont="1" applyBorder="1" applyAlignment="1">
      <alignment horizontal="center" vertical="center"/>
    </xf>
    <xf numFmtId="0" fontId="93" fillId="0" borderId="0" xfId="0" applyFont="1" applyAlignment="1"/>
    <xf numFmtId="0" fontId="86" fillId="0" borderId="0" xfId="0" applyFont="1" applyBorder="1" applyAlignment="1">
      <alignment vertical="center" wrapText="1"/>
    </xf>
    <xf numFmtId="0" fontId="89" fillId="0" borderId="0" xfId="0" applyFont="1" applyBorder="1" applyAlignment="1">
      <alignment horizontal="right" vertical="center" wrapText="1"/>
    </xf>
    <xf numFmtId="0" fontId="64" fillId="0" borderId="29" xfId="0" applyFont="1" applyBorder="1" applyAlignment="1">
      <alignment horizontal="center" vertical="center"/>
    </xf>
    <xf numFmtId="2" fontId="63" fillId="0" borderId="0" xfId="0" applyNumberFormat="1" applyFont="1" applyBorder="1" applyAlignment="1">
      <alignment horizontal="right" vertical="center" wrapText="1"/>
    </xf>
    <xf numFmtId="180" fontId="63" fillId="0" borderId="0" xfId="0" applyNumberFormat="1" applyFont="1" applyBorder="1" applyAlignment="1">
      <alignment horizontal="right" vertical="center" wrapText="1"/>
    </xf>
    <xf numFmtId="180" fontId="92" fillId="0" borderId="1" xfId="0" applyNumberFormat="1" applyFont="1" applyBorder="1" applyAlignment="1">
      <alignment horizontal="center" vertical="center"/>
    </xf>
    <xf numFmtId="180" fontId="88" fillId="0" borderId="7" xfId="0" applyNumberFormat="1" applyFont="1" applyBorder="1" applyAlignment="1">
      <alignment horizontal="right" vertical="center"/>
    </xf>
    <xf numFmtId="0" fontId="89" fillId="5" borderId="0" xfId="14" applyFont="1" applyFill="1" applyBorder="1" applyAlignment="1">
      <alignment horizontal="right" vertical="center" wrapText="1"/>
    </xf>
    <xf numFmtId="2" fontId="63" fillId="0" borderId="0" xfId="0" applyNumberFormat="1" applyFont="1" applyBorder="1" applyAlignment="1">
      <alignment horizontal="right" vertical="center"/>
    </xf>
    <xf numFmtId="2" fontId="86" fillId="0" borderId="0" xfId="0" applyNumberFormat="1" applyFont="1" applyBorder="1" applyAlignment="1">
      <alignment horizontal="right" vertical="center" wrapText="1"/>
    </xf>
    <xf numFmtId="0" fontId="86" fillId="0" borderId="0" xfId="0" applyFont="1" applyFill="1"/>
    <xf numFmtId="0" fontId="86" fillId="0" borderId="0" xfId="0" applyFont="1" applyFill="1" applyBorder="1" applyAlignment="1">
      <alignment vertical="center"/>
    </xf>
    <xf numFmtId="180" fontId="94" fillId="0" borderId="0" xfId="0" applyNumberFormat="1" applyFont="1" applyBorder="1" applyAlignment="1">
      <alignment vertical="center"/>
    </xf>
    <xf numFmtId="0" fontId="86" fillId="0" borderId="6" xfId="0" applyFont="1" applyFill="1" applyBorder="1" applyAlignment="1">
      <alignment horizontal="center" vertical="center"/>
    </xf>
    <xf numFmtId="0" fontId="88" fillId="0" borderId="1" xfId="0" applyFont="1" applyBorder="1" applyAlignment="1">
      <alignment horizontal="center" vertical="center"/>
    </xf>
    <xf numFmtId="180" fontId="64" fillId="0" borderId="7" xfId="0" applyNumberFormat="1" applyFont="1" applyFill="1" applyBorder="1" applyAlignment="1">
      <alignment horizontal="right" vertical="center"/>
    </xf>
    <xf numFmtId="180" fontId="64" fillId="0" borderId="7" xfId="0" applyNumberFormat="1" applyFont="1" applyFill="1" applyBorder="1" applyAlignment="1">
      <alignment vertical="center"/>
    </xf>
    <xf numFmtId="0" fontId="95" fillId="0" borderId="0" xfId="0" applyFont="1" applyBorder="1" applyAlignment="1">
      <alignment horizontal="center" vertical="center"/>
    </xf>
    <xf numFmtId="181" fontId="95" fillId="0" borderId="0" xfId="0" applyNumberFormat="1" applyFont="1" applyBorder="1" applyAlignment="1">
      <alignment vertical="center"/>
    </xf>
    <xf numFmtId="179" fontId="95" fillId="0" borderId="0" xfId="0" applyNumberFormat="1" applyFont="1" applyBorder="1" applyAlignment="1">
      <alignment vertical="center"/>
    </xf>
    <xf numFmtId="0" fontId="88" fillId="0" borderId="29" xfId="0" applyFont="1" applyFill="1" applyBorder="1" applyAlignment="1">
      <alignment horizontal="center" vertical="center"/>
    </xf>
    <xf numFmtId="180" fontId="89" fillId="0" borderId="1" xfId="0" applyNumberFormat="1" applyFont="1" applyBorder="1" applyAlignment="1">
      <alignment vertical="center"/>
    </xf>
    <xf numFmtId="0" fontId="64" fillId="0" borderId="30" xfId="0" applyFont="1" applyBorder="1"/>
    <xf numFmtId="179" fontId="95" fillId="0" borderId="0" xfId="0" applyNumberFormat="1" applyFont="1" applyBorder="1" applyAlignment="1">
      <alignment horizontal="center" vertical="center"/>
    </xf>
    <xf numFmtId="179" fontId="96" fillId="0" borderId="0" xfId="0" applyNumberFormat="1" applyFont="1" applyBorder="1" applyAlignment="1">
      <alignment vertical="center"/>
    </xf>
    <xf numFmtId="180" fontId="87" fillId="4" borderId="0" xfId="0" applyNumberFormat="1" applyFont="1" applyFill="1" applyBorder="1" applyAlignment="1">
      <alignment horizontal="center" vertical="center"/>
    </xf>
    <xf numFmtId="0" fontId="0" fillId="0" borderId="0" xfId="0" applyFill="1"/>
    <xf numFmtId="0" fontId="61" fillId="0" borderId="0" xfId="0" applyFont="1"/>
    <xf numFmtId="0" fontId="61" fillId="0" borderId="0" xfId="0" applyFont="1" applyAlignment="1">
      <alignment horizontal="center"/>
    </xf>
    <xf numFmtId="0" fontId="86" fillId="0" borderId="23" xfId="0" applyFont="1" applyBorder="1" applyAlignment="1">
      <alignment vertical="center"/>
    </xf>
    <xf numFmtId="0" fontId="86" fillId="0" borderId="19" xfId="0" applyFont="1" applyBorder="1" applyAlignment="1">
      <alignment vertical="center"/>
    </xf>
    <xf numFmtId="0" fontId="88" fillId="0" borderId="14" xfId="0" applyFont="1" applyBorder="1"/>
    <xf numFmtId="178" fontId="76" fillId="0" borderId="0" xfId="0" applyNumberFormat="1" applyFont="1" applyBorder="1" applyAlignment="1">
      <alignment horizontal="right" vertical="center"/>
    </xf>
    <xf numFmtId="0" fontId="63" fillId="0" borderId="0" xfId="0" applyFont="1" applyBorder="1" applyAlignment="1">
      <alignment horizontal="center" vertical="center"/>
    </xf>
    <xf numFmtId="181" fontId="63" fillId="0" borderId="0" xfId="0" applyNumberFormat="1" applyFont="1" applyBorder="1" applyAlignment="1">
      <alignment vertical="center"/>
    </xf>
    <xf numFmtId="180" fontId="63" fillId="0" borderId="0" xfId="0" applyNumberFormat="1" applyFont="1" applyBorder="1" applyAlignment="1">
      <alignment vertical="center"/>
    </xf>
    <xf numFmtId="180" fontId="63" fillId="0" borderId="0" xfId="0" applyNumberFormat="1" applyFont="1" applyBorder="1" applyAlignment="1">
      <alignment horizontal="right" vertical="center"/>
    </xf>
    <xf numFmtId="181" fontId="63" fillId="0" borderId="7" xfId="0" applyNumberFormat="1" applyFont="1" applyFill="1" applyBorder="1" applyAlignment="1">
      <alignment horizontal="right" vertical="center"/>
    </xf>
    <xf numFmtId="181" fontId="64" fillId="0" borderId="7" xfId="0" applyNumberFormat="1" applyFont="1" applyFill="1" applyBorder="1" applyAlignment="1">
      <alignment horizontal="right" vertical="center"/>
    </xf>
    <xf numFmtId="181" fontId="63" fillId="0" borderId="11" xfId="0" applyNumberFormat="1" applyFont="1" applyFill="1" applyBorder="1" applyAlignment="1">
      <alignment horizontal="right" vertical="center"/>
    </xf>
    <xf numFmtId="0" fontId="92" fillId="0" borderId="5" xfId="0" applyFont="1" applyBorder="1" applyAlignment="1">
      <alignment vertical="center"/>
    </xf>
    <xf numFmtId="180" fontId="89" fillId="0" borderId="0" xfId="0" applyNumberFormat="1" applyFont="1" applyBorder="1" applyAlignment="1">
      <alignment horizontal="right" vertical="center" wrapText="1"/>
    </xf>
    <xf numFmtId="176" fontId="63" fillId="5" borderId="6" xfId="15" applyNumberFormat="1" applyFont="1" applyFill="1" applyBorder="1" applyAlignment="1">
      <alignment horizontal="right" vertical="center" wrapText="1"/>
    </xf>
    <xf numFmtId="0" fontId="63" fillId="5" borderId="6" xfId="15" applyFont="1" applyFill="1" applyBorder="1" applyAlignment="1">
      <alignment horizontal="right" vertical="center" wrapText="1"/>
    </xf>
    <xf numFmtId="0" fontId="86" fillId="0" borderId="0" xfId="0" applyFont="1"/>
    <xf numFmtId="0" fontId="86" fillId="0" borderId="32" xfId="0" applyFont="1" applyBorder="1" applyAlignment="1">
      <alignment vertical="center"/>
    </xf>
    <xf numFmtId="0" fontId="86" fillId="0" borderId="7" xfId="32" applyFont="1" applyBorder="1" applyAlignment="1">
      <alignment horizontal="center" vertical="center" wrapText="1"/>
    </xf>
    <xf numFmtId="181" fontId="86" fillId="0" borderId="5" xfId="32" applyNumberFormat="1" applyFont="1" applyBorder="1" applyAlignment="1">
      <alignment horizontal="center" vertical="center" wrapText="1"/>
    </xf>
    <xf numFmtId="0" fontId="87" fillId="0" borderId="0" xfId="0" applyFont="1" applyBorder="1" applyAlignment="1">
      <alignment vertical="center"/>
    </xf>
    <xf numFmtId="179" fontId="86" fillId="4" borderId="7" xfId="0" applyNumberFormat="1" applyFont="1" applyFill="1" applyBorder="1" applyAlignment="1">
      <alignment horizontal="right" vertical="center"/>
    </xf>
    <xf numFmtId="181" fontId="86" fillId="4" borderId="7" xfId="0" applyNumberFormat="1" applyFont="1" applyFill="1" applyBorder="1" applyAlignment="1">
      <alignment horizontal="right" vertical="center"/>
    </xf>
    <xf numFmtId="0" fontId="86" fillId="0" borderId="11" xfId="0" applyFont="1" applyBorder="1" applyAlignment="1">
      <alignment horizontal="center" vertical="center"/>
    </xf>
    <xf numFmtId="181" fontId="86" fillId="4" borderId="11" xfId="0" applyNumberFormat="1" applyFont="1" applyFill="1" applyBorder="1" applyAlignment="1">
      <alignment horizontal="right" vertical="center"/>
    </xf>
    <xf numFmtId="49" fontId="87" fillId="0" borderId="0" xfId="0" applyNumberFormat="1" applyFont="1" applyBorder="1" applyAlignment="1">
      <alignment horizontal="left" vertical="center"/>
    </xf>
    <xf numFmtId="0" fontId="86" fillId="0" borderId="3" xfId="0" applyFont="1" applyBorder="1" applyAlignment="1">
      <alignment vertical="center"/>
    </xf>
    <xf numFmtId="0" fontId="87" fillId="0" borderId="31" xfId="0" applyFont="1" applyBorder="1"/>
    <xf numFmtId="0" fontId="86" fillId="0" borderId="28" xfId="32" applyFont="1" applyBorder="1" applyAlignment="1">
      <alignment horizontal="center" vertical="center" wrapText="1"/>
    </xf>
    <xf numFmtId="0" fontId="86" fillId="0" borderId="25" xfId="32" applyFont="1" applyBorder="1" applyAlignment="1">
      <alignment horizontal="center" vertical="center" wrapText="1"/>
    </xf>
    <xf numFmtId="181" fontId="86" fillId="0" borderId="28" xfId="32" applyNumberFormat="1" applyFont="1" applyBorder="1" applyAlignment="1">
      <alignment horizontal="center" vertical="center" wrapText="1"/>
    </xf>
    <xf numFmtId="181" fontId="86" fillId="0" borderId="28" xfId="0" applyNumberFormat="1" applyFont="1" applyBorder="1" applyAlignment="1">
      <alignment horizontal="center" vertical="center" wrapText="1"/>
    </xf>
    <xf numFmtId="0" fontId="86" fillId="0" borderId="28" xfId="0" applyFont="1" applyBorder="1" applyAlignment="1">
      <alignment horizontal="center" vertical="center" wrapText="1"/>
    </xf>
    <xf numFmtId="0" fontId="87" fillId="0" borderId="7" xfId="0" applyFont="1" applyBorder="1" applyAlignment="1">
      <alignment horizontal="center" vertical="center" wrapText="1"/>
    </xf>
    <xf numFmtId="0" fontId="86" fillId="0" borderId="0" xfId="0" applyFont="1" applyBorder="1" applyAlignment="1">
      <alignment horizontal="center" vertical="center"/>
    </xf>
    <xf numFmtId="179" fontId="86" fillId="0" borderId="6" xfId="0" applyNumberFormat="1" applyFont="1" applyBorder="1" applyAlignment="1">
      <alignment horizontal="center" vertical="center"/>
    </xf>
    <xf numFmtId="0" fontId="86" fillId="0" borderId="33" xfId="0" applyFont="1" applyBorder="1" applyAlignment="1">
      <alignment horizontal="center" vertical="center"/>
    </xf>
    <xf numFmtId="0" fontId="86" fillId="0" borderId="29" xfId="0" applyFont="1" applyBorder="1" applyAlignment="1">
      <alignment horizontal="center" vertical="center"/>
    </xf>
    <xf numFmtId="181" fontId="86" fillId="2" borderId="28" xfId="0" applyNumberFormat="1" applyFont="1" applyFill="1" applyBorder="1" applyAlignment="1">
      <alignment horizontal="right" vertical="center" wrapText="1"/>
    </xf>
    <xf numFmtId="0" fontId="86" fillId="0" borderId="33" xfId="8" applyFont="1" applyBorder="1" applyAlignment="1">
      <alignment horizontal="center" vertical="center"/>
    </xf>
    <xf numFmtId="0" fontId="87" fillId="0" borderId="1" xfId="0" applyFont="1" applyBorder="1"/>
    <xf numFmtId="181" fontId="86" fillId="0" borderId="6" xfId="0" applyNumberFormat="1" applyFont="1" applyBorder="1" applyAlignment="1">
      <alignment horizontal="center" vertical="center"/>
    </xf>
    <xf numFmtId="181" fontId="86" fillId="0" borderId="5" xfId="0" applyNumberFormat="1" applyFont="1" applyBorder="1" applyAlignment="1">
      <alignment horizontal="right" vertical="center"/>
    </xf>
    <xf numFmtId="0" fontId="87" fillId="0" borderId="1" xfId="0" applyFont="1" applyBorder="1" applyAlignment="1">
      <alignment horizontal="center" vertical="center"/>
    </xf>
    <xf numFmtId="180" fontId="86" fillId="0" borderId="0" xfId="0" applyNumberFormat="1" applyFont="1" applyBorder="1" applyAlignment="1">
      <alignment horizontal="right" vertical="center" wrapText="1"/>
    </xf>
    <xf numFmtId="185" fontId="86" fillId="0" borderId="11" xfId="0" applyNumberFormat="1" applyFont="1" applyBorder="1" applyAlignment="1">
      <alignment horizontal="center" vertical="center" wrapText="1"/>
    </xf>
    <xf numFmtId="181" fontId="86" fillId="0" borderId="8" xfId="0" applyNumberFormat="1" applyFont="1" applyBorder="1" applyAlignment="1">
      <alignment horizontal="right" vertical="center"/>
    </xf>
    <xf numFmtId="0" fontId="87" fillId="0" borderId="14" xfId="0" applyFont="1" applyBorder="1" applyAlignment="1">
      <alignment horizontal="center" vertical="center"/>
    </xf>
    <xf numFmtId="185" fontId="86" fillId="0" borderId="0" xfId="0" applyNumberFormat="1" applyFont="1" applyBorder="1" applyAlignment="1">
      <alignment horizontal="center" vertical="center" wrapText="1"/>
    </xf>
    <xf numFmtId="181" fontId="86" fillId="0" borderId="28" xfId="0" applyNumberFormat="1" applyFont="1" applyBorder="1" applyAlignment="1">
      <alignment horizontal="center" vertical="center"/>
    </xf>
    <xf numFmtId="0" fontId="76" fillId="0" borderId="0" xfId="0" applyFont="1" applyBorder="1" applyAlignment="1"/>
    <xf numFmtId="0" fontId="86" fillId="0" borderId="9" xfId="0" applyFont="1" applyBorder="1" applyAlignment="1">
      <alignment horizontal="center" vertical="center" wrapText="1"/>
    </xf>
    <xf numFmtId="179" fontId="86" fillId="0" borderId="34" xfId="0" applyNumberFormat="1" applyFont="1" applyBorder="1" applyAlignment="1">
      <alignment horizontal="center" vertical="center"/>
    </xf>
    <xf numFmtId="0" fontId="86" fillId="0" borderId="0" xfId="0" applyFont="1" applyAlignment="1">
      <alignment horizontal="center" vertical="center"/>
    </xf>
    <xf numFmtId="177" fontId="86" fillId="0" borderId="0" xfId="0" applyNumberFormat="1" applyFont="1" applyFill="1" applyAlignment="1">
      <alignment horizontal="right" vertical="center"/>
    </xf>
    <xf numFmtId="177" fontId="86" fillId="0" borderId="29" xfId="0" applyNumberFormat="1" applyFont="1" applyFill="1" applyBorder="1" applyAlignment="1">
      <alignment horizontal="right" vertical="center"/>
    </xf>
    <xf numFmtId="177" fontId="86" fillId="0" borderId="6" xfId="0" applyNumberFormat="1" applyFont="1" applyBorder="1" applyAlignment="1">
      <alignment horizontal="right" vertical="center"/>
    </xf>
    <xf numFmtId="177" fontId="86" fillId="0" borderId="7" xfId="0" applyNumberFormat="1" applyFont="1" applyFill="1" applyBorder="1" applyAlignment="1">
      <alignment horizontal="right" vertical="center"/>
    </xf>
    <xf numFmtId="0" fontId="87" fillId="0" borderId="7" xfId="0" applyFont="1" applyBorder="1"/>
    <xf numFmtId="0" fontId="63" fillId="0" borderId="6" xfId="0" applyNumberFormat="1" applyFont="1" applyBorder="1" applyAlignment="1">
      <alignment horizontal="center" vertical="center"/>
    </xf>
    <xf numFmtId="0" fontId="63" fillId="0" borderId="1" xfId="0" applyNumberFormat="1" applyFont="1" applyBorder="1" applyAlignment="1">
      <alignment horizontal="center" vertical="center"/>
    </xf>
    <xf numFmtId="0" fontId="91" fillId="0" borderId="0" xfId="18" applyFont="1" applyBorder="1" applyAlignment="1"/>
    <xf numFmtId="0" fontId="63" fillId="0" borderId="0" xfId="0" applyFont="1" applyFill="1" applyBorder="1" applyAlignment="1">
      <alignment horizontal="center" vertical="center"/>
    </xf>
    <xf numFmtId="181" fontId="86" fillId="0" borderId="6" xfId="0" applyNumberFormat="1" applyFont="1" applyFill="1" applyBorder="1" applyAlignment="1">
      <alignment horizontal="center" vertical="center"/>
    </xf>
    <xf numFmtId="0" fontId="63" fillId="0" borderId="33" xfId="0" applyNumberFormat="1" applyFont="1" applyBorder="1" applyAlignment="1">
      <alignment horizontal="center" vertical="center"/>
    </xf>
    <xf numFmtId="0" fontId="86" fillId="0" borderId="12" xfId="0" applyFont="1" applyBorder="1" applyAlignment="1">
      <alignment horizontal="center" vertical="center"/>
    </xf>
    <xf numFmtId="181" fontId="63" fillId="0" borderId="9" xfId="0" applyNumberFormat="1" applyFont="1" applyBorder="1" applyAlignment="1">
      <alignment horizontal="right" vertical="center"/>
    </xf>
    <xf numFmtId="179" fontId="63" fillId="0" borderId="9" xfId="0" applyNumberFormat="1" applyFont="1" applyBorder="1" applyAlignment="1">
      <alignment horizontal="right" vertical="center"/>
    </xf>
    <xf numFmtId="177" fontId="86" fillId="0" borderId="9" xfId="0" applyNumberFormat="1" applyFont="1" applyFill="1" applyBorder="1" applyAlignment="1">
      <alignment horizontal="center" vertical="center"/>
    </xf>
    <xf numFmtId="0" fontId="63" fillId="0" borderId="10" xfId="0" applyNumberFormat="1" applyFont="1" applyBorder="1" applyAlignment="1">
      <alignment horizontal="center" vertical="center"/>
    </xf>
    <xf numFmtId="0" fontId="86" fillId="0" borderId="35" xfId="0" applyFont="1" applyBorder="1" applyAlignment="1">
      <alignment horizontal="center" vertical="center"/>
    </xf>
    <xf numFmtId="181" fontId="63" fillId="0" borderId="0" xfId="0" applyNumberFormat="1" applyFont="1" applyBorder="1" applyAlignment="1">
      <alignment horizontal="right" vertical="center"/>
    </xf>
    <xf numFmtId="179" fontId="63" fillId="0" borderId="0" xfId="0" applyNumberFormat="1" applyFont="1" applyBorder="1" applyAlignment="1">
      <alignment horizontal="right" vertical="center"/>
    </xf>
    <xf numFmtId="177" fontId="86" fillId="0" borderId="0" xfId="0" applyNumberFormat="1" applyFont="1" applyFill="1" applyBorder="1" applyAlignment="1">
      <alignment horizontal="center" vertical="center"/>
    </xf>
    <xf numFmtId="181" fontId="86" fillId="0" borderId="10" xfId="0" quotePrefix="1" applyNumberFormat="1" applyFont="1" applyBorder="1" applyAlignment="1">
      <alignment horizontal="center" vertical="center"/>
    </xf>
    <xf numFmtId="179" fontId="86" fillId="0" borderId="0" xfId="0" applyNumberFormat="1" applyFont="1" applyBorder="1" applyAlignment="1">
      <alignment horizontal="right" vertical="center"/>
    </xf>
    <xf numFmtId="0" fontId="101" fillId="0" borderId="0" xfId="0" applyFont="1" applyAlignment="1">
      <alignment horizontal="center" vertical="center" wrapText="1"/>
    </xf>
    <xf numFmtId="0" fontId="102" fillId="0" borderId="0" xfId="33" applyFont="1" applyAlignment="1">
      <alignment horizontal="center"/>
    </xf>
    <xf numFmtId="0" fontId="88" fillId="0" borderId="3" xfId="0" applyFont="1" applyBorder="1" applyAlignment="1">
      <alignment horizontal="center"/>
    </xf>
    <xf numFmtId="0" fontId="88" fillId="0" borderId="6" xfId="33" applyFont="1" applyBorder="1" applyAlignment="1">
      <alignment horizontal="center" vertical="center" wrapText="1"/>
    </xf>
    <xf numFmtId="0" fontId="88" fillId="0" borderId="6" xfId="33" applyFont="1" applyFill="1" applyBorder="1" applyAlignment="1">
      <alignment horizontal="center" vertical="center" wrapText="1"/>
    </xf>
    <xf numFmtId="0" fontId="86" fillId="0" borderId="5" xfId="31" applyFont="1" applyBorder="1" applyAlignment="1">
      <alignment horizontal="left" vertical="center"/>
    </xf>
    <xf numFmtId="179" fontId="86" fillId="0" borderId="6" xfId="31" applyNumberFormat="1" applyFont="1" applyBorder="1" applyAlignment="1">
      <alignment horizontal="right" vertical="center"/>
    </xf>
    <xf numFmtId="177" fontId="89" fillId="0" borderId="7" xfId="31" applyNumberFormat="1" applyFont="1" applyFill="1" applyBorder="1" applyAlignment="1">
      <alignment horizontal="center" vertical="center" wrapText="1"/>
    </xf>
    <xf numFmtId="0" fontId="86" fillId="0" borderId="5" xfId="33" applyFont="1" applyFill="1" applyBorder="1" applyAlignment="1">
      <alignment horizontal="left" vertical="center"/>
    </xf>
    <xf numFmtId="0" fontId="89" fillId="0" borderId="7" xfId="33" applyFont="1" applyFill="1" applyBorder="1" applyAlignment="1">
      <alignment horizontal="center" vertical="center" wrapText="1"/>
    </xf>
    <xf numFmtId="182" fontId="86" fillId="0" borderId="6" xfId="31" applyNumberFormat="1" applyFont="1" applyBorder="1" applyAlignment="1">
      <alignment horizontal="right" vertical="center"/>
    </xf>
    <xf numFmtId="0" fontId="86" fillId="0" borderId="5" xfId="33" applyFont="1" applyFill="1" applyBorder="1" applyAlignment="1">
      <alignment horizontal="left" vertical="center" wrapText="1"/>
    </xf>
    <xf numFmtId="179" fontId="86" fillId="0" borderId="7" xfId="31" applyNumberFormat="1" applyFont="1" applyFill="1" applyBorder="1" applyAlignment="1">
      <alignment horizontal="center" vertical="center" wrapText="1"/>
    </xf>
    <xf numFmtId="0" fontId="86" fillId="0" borderId="8" xfId="33" applyFont="1" applyFill="1" applyBorder="1" applyAlignment="1">
      <alignment horizontal="left" vertical="center"/>
    </xf>
    <xf numFmtId="0" fontId="86" fillId="0" borderId="10" xfId="33" applyFont="1" applyFill="1" applyBorder="1" applyAlignment="1">
      <alignment horizontal="right" vertical="center"/>
    </xf>
    <xf numFmtId="0" fontId="86" fillId="0" borderId="11" xfId="33" applyFont="1" applyFill="1" applyBorder="1" applyAlignment="1">
      <alignment horizontal="center" vertical="center" wrapText="1"/>
    </xf>
    <xf numFmtId="0" fontId="86" fillId="0" borderId="8" xfId="31" applyFont="1" applyBorder="1" applyAlignment="1">
      <alignment horizontal="left" vertical="center"/>
    </xf>
    <xf numFmtId="179" fontId="86" fillId="0" borderId="11" xfId="31" applyNumberFormat="1" applyFont="1" applyBorder="1" applyAlignment="1">
      <alignment horizontal="right" vertical="center"/>
    </xf>
    <xf numFmtId="177" fontId="86" fillId="0" borderId="11" xfId="31" applyNumberFormat="1" applyFont="1" applyFill="1" applyBorder="1" applyAlignment="1">
      <alignment horizontal="center" vertical="center" wrapText="1"/>
    </xf>
    <xf numFmtId="0" fontId="86" fillId="0" borderId="0" xfId="0" applyFont="1" applyAlignment="1">
      <alignment horizontal="center" vertical="center" wrapText="1"/>
    </xf>
    <xf numFmtId="0" fontId="86" fillId="0" borderId="3" xfId="26" applyFont="1" applyBorder="1" applyAlignment="1">
      <alignment horizontal="center" vertical="center" wrapText="1"/>
    </xf>
    <xf numFmtId="0" fontId="86" fillId="0" borderId="5" xfId="0" applyFont="1" applyBorder="1"/>
    <xf numFmtId="177" fontId="86" fillId="0" borderId="1" xfId="31" applyNumberFormat="1" applyFont="1" applyFill="1" applyBorder="1" applyAlignment="1">
      <alignment horizontal="center" vertical="center" wrapText="1"/>
    </xf>
    <xf numFmtId="0" fontId="86" fillId="0" borderId="5" xfId="0" applyFont="1" applyBorder="1" applyAlignment="1"/>
    <xf numFmtId="0" fontId="86" fillId="0" borderId="1" xfId="0" applyFont="1" applyBorder="1" applyAlignment="1">
      <alignment horizontal="center"/>
    </xf>
    <xf numFmtId="0" fontId="86" fillId="0" borderId="5" xfId="0" applyFont="1" applyFill="1" applyBorder="1" applyAlignment="1"/>
    <xf numFmtId="0" fontId="86" fillId="0" borderId="7" xfId="0" applyFont="1" applyFill="1" applyBorder="1" applyAlignment="1">
      <alignment horizontal="center" vertical="center"/>
    </xf>
    <xf numFmtId="0" fontId="86" fillId="0" borderId="33" xfId="0" applyFont="1" applyBorder="1" applyAlignment="1">
      <alignment horizontal="center" vertical="center" wrapText="1"/>
    </xf>
    <xf numFmtId="0" fontId="86" fillId="0" borderId="1" xfId="0" applyFont="1" applyBorder="1" applyAlignment="1">
      <alignment vertical="center"/>
    </xf>
    <xf numFmtId="0" fontId="86" fillId="0" borderId="8" xfId="0" applyFont="1" applyBorder="1" applyAlignment="1"/>
    <xf numFmtId="0" fontId="86" fillId="0" borderId="14" xfId="0" applyFont="1" applyBorder="1" applyAlignment="1">
      <alignment vertical="center"/>
    </xf>
    <xf numFmtId="0" fontId="86" fillId="0" borderId="6" xfId="0" applyFont="1" applyBorder="1" applyAlignment="1">
      <alignment horizontal="center"/>
    </xf>
    <xf numFmtId="0" fontId="103" fillId="0" borderId="6" xfId="0" applyNumberFormat="1" applyFont="1" applyFill="1" applyBorder="1" applyAlignment="1" applyProtection="1">
      <alignment horizontal="right" vertical="center"/>
    </xf>
    <xf numFmtId="179" fontId="103" fillId="0" borderId="23" xfId="0" applyNumberFormat="1" applyFont="1" applyFill="1" applyBorder="1" applyAlignment="1">
      <alignment horizontal="right" vertical="center" shrinkToFit="1"/>
    </xf>
    <xf numFmtId="0" fontId="99" fillId="0" borderId="36" xfId="27" applyFont="1" applyBorder="1" applyAlignment="1">
      <alignment horizontal="right" vertical="center" shrinkToFit="1"/>
    </xf>
    <xf numFmtId="179" fontId="99" fillId="0" borderId="21" xfId="0" applyNumberFormat="1" applyFont="1" applyBorder="1" applyAlignment="1">
      <alignment horizontal="right" vertical="center" shrinkToFit="1"/>
    </xf>
    <xf numFmtId="0" fontId="99" fillId="0" borderId="22" xfId="27" applyFont="1" applyFill="1" applyBorder="1" applyAlignment="1">
      <alignment horizontal="right" vertical="center" shrinkToFit="1"/>
    </xf>
    <xf numFmtId="179" fontId="99" fillId="0" borderId="21" xfId="0" applyNumberFormat="1" applyFont="1" applyFill="1" applyBorder="1" applyAlignment="1">
      <alignment horizontal="right" vertical="center" shrinkToFit="1"/>
    </xf>
    <xf numFmtId="0" fontId="99" fillId="0" borderId="22" xfId="27" applyFont="1" applyBorder="1" applyAlignment="1">
      <alignment horizontal="right" vertical="center" shrinkToFit="1"/>
    </xf>
    <xf numFmtId="0" fontId="103" fillId="0" borderId="22" xfId="27" applyFont="1" applyBorder="1" applyAlignment="1">
      <alignment horizontal="right" vertical="center" shrinkToFit="1"/>
    </xf>
    <xf numFmtId="179" fontId="103" fillId="0" borderId="21" xfId="0" applyNumberFormat="1" applyFont="1" applyBorder="1" applyAlignment="1">
      <alignment horizontal="right" vertical="center" shrinkToFit="1"/>
    </xf>
    <xf numFmtId="0" fontId="99" fillId="0" borderId="20" xfId="0" applyFont="1" applyBorder="1" applyAlignment="1">
      <alignment horizontal="right" vertical="center"/>
    </xf>
    <xf numFmtId="179" fontId="99" fillId="0" borderId="21" xfId="0" applyNumberFormat="1" applyFont="1" applyBorder="1" applyAlignment="1">
      <alignment horizontal="right" vertical="center"/>
    </xf>
    <xf numFmtId="0" fontId="82" fillId="0" borderId="6" xfId="28" applyNumberFormat="1" applyFont="1" applyFill="1" applyBorder="1" applyAlignment="1" applyProtection="1">
      <alignment horizontal="right" vertical="center"/>
    </xf>
    <xf numFmtId="179" fontId="99" fillId="0" borderId="23" xfId="0" applyNumberFormat="1" applyFont="1" applyBorder="1" applyAlignment="1">
      <alignment horizontal="right" vertical="center"/>
    </xf>
    <xf numFmtId="0" fontId="82" fillId="0" borderId="28" xfId="28" applyNumberFormat="1" applyFont="1" applyFill="1" applyBorder="1" applyAlignment="1" applyProtection="1">
      <alignment horizontal="right" vertical="center"/>
    </xf>
    <xf numFmtId="179" fontId="99" fillId="0" borderId="37" xfId="0" applyNumberFormat="1" applyFont="1" applyBorder="1" applyAlignment="1">
      <alignment horizontal="right" vertical="center" shrinkToFit="1"/>
    </xf>
    <xf numFmtId="176" fontId="99" fillId="0" borderId="6" xfId="29" applyNumberFormat="1" applyFont="1" applyFill="1" applyBorder="1" applyAlignment="1">
      <alignment horizontal="right" vertical="center"/>
    </xf>
    <xf numFmtId="179" fontId="99" fillId="0" borderId="6" xfId="29" applyNumberFormat="1" applyFont="1" applyFill="1" applyBorder="1" applyAlignment="1">
      <alignment horizontal="right" vertical="center"/>
    </xf>
    <xf numFmtId="0" fontId="86" fillId="0" borderId="0" xfId="0" applyFont="1" applyBorder="1" applyAlignment="1">
      <alignment horizontal="left" vertical="center"/>
    </xf>
    <xf numFmtId="0" fontId="99" fillId="0" borderId="28" xfId="0" applyNumberFormat="1" applyFont="1" applyFill="1" applyBorder="1" applyAlignment="1">
      <alignment vertical="center"/>
    </xf>
    <xf numFmtId="181" fontId="87" fillId="0" borderId="0" xfId="0" applyNumberFormat="1" applyFont="1" applyBorder="1" applyAlignment="1">
      <alignment horizontal="right" vertical="center"/>
    </xf>
    <xf numFmtId="0" fontId="86" fillId="0" borderId="0" xfId="0" applyFont="1" applyBorder="1" applyAlignment="1"/>
    <xf numFmtId="0" fontId="86" fillId="0" borderId="7" xfId="0" applyFont="1" applyBorder="1" applyAlignment="1">
      <alignment horizontal="center" vertical="center"/>
    </xf>
    <xf numFmtId="0" fontId="86" fillId="0" borderId="7" xfId="4" applyFont="1" applyBorder="1" applyAlignment="1">
      <alignment horizontal="center" vertical="center" wrapText="1"/>
    </xf>
    <xf numFmtId="181" fontId="86" fillId="0" borderId="7" xfId="4" applyNumberFormat="1" applyFont="1" applyBorder="1" applyAlignment="1">
      <alignment horizontal="center" vertical="center"/>
    </xf>
    <xf numFmtId="181" fontId="86" fillId="0" borderId="11" xfId="4" applyNumberFormat="1" applyFont="1" applyBorder="1" applyAlignment="1">
      <alignment horizontal="center" vertical="center"/>
    </xf>
    <xf numFmtId="181" fontId="89" fillId="0" borderId="1" xfId="0" applyNumberFormat="1" applyFont="1" applyBorder="1" applyAlignment="1">
      <alignment horizontal="right" vertical="center"/>
    </xf>
    <xf numFmtId="181" fontId="92" fillId="0" borderId="1" xfId="0" applyNumberFormat="1" applyFont="1" applyBorder="1" applyAlignment="1">
      <alignment horizontal="right" vertical="center"/>
    </xf>
    <xf numFmtId="0" fontId="87" fillId="3" borderId="0" xfId="0" applyFont="1" applyFill="1" applyAlignment="1"/>
    <xf numFmtId="0" fontId="87" fillId="3" borderId="0" xfId="0" applyFont="1" applyFill="1"/>
    <xf numFmtId="0" fontId="87" fillId="0" borderId="39" xfId="0" applyFont="1" applyBorder="1" applyAlignment="1"/>
    <xf numFmtId="0" fontId="87" fillId="0" borderId="40" xfId="0" applyFont="1" applyFill="1" applyBorder="1"/>
    <xf numFmtId="179" fontId="87" fillId="0" borderId="40" xfId="0" applyNumberFormat="1" applyFont="1" applyBorder="1"/>
    <xf numFmtId="179" fontId="87" fillId="0" borderId="0" xfId="0" applyNumberFormat="1" applyFont="1" applyFill="1" applyBorder="1"/>
    <xf numFmtId="179" fontId="87" fillId="0" borderId="0" xfId="0" applyNumberFormat="1" applyFont="1"/>
    <xf numFmtId="0" fontId="87" fillId="0" borderId="0" xfId="0" applyFont="1" applyBorder="1" applyAlignment="1"/>
    <xf numFmtId="0" fontId="86" fillId="0" borderId="8" xfId="0" applyFont="1" applyBorder="1" applyAlignment="1">
      <alignment horizontal="center" vertical="center"/>
    </xf>
    <xf numFmtId="0" fontId="87" fillId="0" borderId="42" xfId="0" applyFont="1" applyBorder="1" applyAlignment="1"/>
    <xf numFmtId="0" fontId="87" fillId="0" borderId="43" xfId="0" applyFont="1" applyFill="1" applyBorder="1"/>
    <xf numFmtId="180" fontId="87" fillId="0" borderId="9" xfId="0" applyNumberFormat="1" applyFont="1" applyBorder="1" applyAlignment="1">
      <alignment horizontal="right" vertical="center"/>
    </xf>
    <xf numFmtId="0" fontId="87" fillId="0" borderId="0" xfId="0" applyFont="1" applyFill="1"/>
    <xf numFmtId="0" fontId="87" fillId="3" borderId="0" xfId="0" applyFont="1" applyFill="1" applyBorder="1" applyAlignment="1"/>
    <xf numFmtId="57" fontId="87" fillId="0" borderId="0" xfId="0" applyNumberFormat="1" applyFont="1"/>
    <xf numFmtId="0" fontId="86" fillId="0" borderId="14" xfId="0" applyFont="1" applyBorder="1" applyAlignment="1">
      <alignment horizontal="center" vertical="center"/>
    </xf>
    <xf numFmtId="180" fontId="86" fillId="0" borderId="10" xfId="0" applyNumberFormat="1" applyFont="1" applyBorder="1" applyAlignment="1">
      <alignment horizontal="right" vertical="center"/>
    </xf>
    <xf numFmtId="0" fontId="89" fillId="3" borderId="0" xfId="0" applyFont="1" applyFill="1" applyAlignment="1"/>
    <xf numFmtId="181" fontId="87" fillId="0" borderId="0" xfId="0" applyNumberFormat="1" applyFont="1"/>
    <xf numFmtId="0" fontId="88" fillId="0" borderId="1" xfId="0" applyFont="1" applyFill="1" applyBorder="1" applyAlignment="1">
      <alignment horizontal="center" vertical="center"/>
    </xf>
    <xf numFmtId="0" fontId="104" fillId="0" borderId="0" xfId="0" applyFont="1"/>
    <xf numFmtId="0" fontId="87" fillId="0" borderId="0" xfId="0" applyFont="1" applyAlignment="1"/>
    <xf numFmtId="181" fontId="63" fillId="5" borderId="13" xfId="10" applyNumberFormat="1" applyFont="1" applyFill="1" applyBorder="1" applyAlignment="1">
      <alignment horizontal="right" vertical="center" wrapText="1"/>
    </xf>
    <xf numFmtId="0" fontId="63" fillId="5" borderId="13" xfId="10" applyFont="1" applyFill="1" applyBorder="1" applyAlignment="1">
      <alignment horizontal="right" vertical="center" wrapText="1"/>
    </xf>
    <xf numFmtId="0" fontId="87" fillId="0" borderId="41" xfId="0" applyFont="1" applyFill="1" applyBorder="1"/>
    <xf numFmtId="0" fontId="86" fillId="0" borderId="14" xfId="0" applyFont="1" applyBorder="1" applyAlignment="1">
      <alignment horizontal="center"/>
    </xf>
    <xf numFmtId="181" fontId="89" fillId="0" borderId="7" xfId="0" applyNumberFormat="1" applyFont="1" applyBorder="1" applyAlignment="1">
      <alignment horizontal="right" vertical="center"/>
    </xf>
    <xf numFmtId="181" fontId="92" fillId="0" borderId="7" xfId="0" applyNumberFormat="1" applyFont="1" applyBorder="1" applyAlignment="1">
      <alignment horizontal="right" vertical="center"/>
    </xf>
    <xf numFmtId="181" fontId="92" fillId="0" borderId="7" xfId="0" applyNumberFormat="1" applyFont="1" applyBorder="1" applyAlignment="1">
      <alignment vertical="center"/>
    </xf>
    <xf numFmtId="181" fontId="89" fillId="0" borderId="7" xfId="0" applyNumberFormat="1" applyFont="1" applyBorder="1" applyAlignment="1">
      <alignment vertical="center"/>
    </xf>
    <xf numFmtId="0" fontId="87" fillId="0" borderId="0" xfId="0" applyFont="1" applyFill="1" applyBorder="1"/>
    <xf numFmtId="0" fontId="64" fillId="0" borderId="19" xfId="0" applyFont="1" applyFill="1" applyBorder="1" applyAlignment="1">
      <alignment vertical="center"/>
    </xf>
    <xf numFmtId="179" fontId="87" fillId="0" borderId="0" xfId="0" applyNumberFormat="1" applyFont="1" applyBorder="1" applyAlignment="1">
      <alignment horizontal="right" vertical="center"/>
    </xf>
    <xf numFmtId="0" fontId="86" fillId="0" borderId="1" xfId="0" applyFont="1" applyBorder="1" applyAlignment="1">
      <alignment horizontal="center" vertical="center"/>
    </xf>
    <xf numFmtId="186" fontId="87" fillId="0" borderId="0" xfId="0" applyNumberFormat="1" applyFont="1" applyBorder="1"/>
    <xf numFmtId="179" fontId="86" fillId="0" borderId="0" xfId="0" applyNumberFormat="1" applyFont="1" applyBorder="1" applyAlignment="1">
      <alignment vertical="center"/>
    </xf>
    <xf numFmtId="0" fontId="87" fillId="0" borderId="0" xfId="0" applyFont="1"/>
    <xf numFmtId="179" fontId="63" fillId="0" borderId="0" xfId="0" applyNumberFormat="1" applyFont="1" applyFill="1" applyBorder="1" applyAlignment="1">
      <alignment horizontal="right" vertical="center"/>
    </xf>
    <xf numFmtId="0" fontId="64" fillId="0" borderId="47" xfId="0" applyFont="1" applyFill="1" applyBorder="1" applyAlignment="1">
      <alignment horizontal="center" vertical="center"/>
    </xf>
    <xf numFmtId="181" fontId="97" fillId="0" borderId="7" xfId="0" applyNumberFormat="1" applyFont="1" applyBorder="1" applyAlignment="1">
      <alignment horizontal="right" vertical="center"/>
    </xf>
    <xf numFmtId="0" fontId="87" fillId="0" borderId="0" xfId="0" applyFont="1" applyBorder="1"/>
    <xf numFmtId="181" fontId="92" fillId="0" borderId="1" xfId="0" applyNumberFormat="1" applyFont="1" applyBorder="1" applyAlignment="1">
      <alignment vertical="center"/>
    </xf>
    <xf numFmtId="0" fontId="86" fillId="0" borderId="6" xfId="0" applyFont="1" applyFill="1" applyBorder="1" applyAlignment="1">
      <alignment horizontal="center" vertical="center" wrapText="1"/>
    </xf>
    <xf numFmtId="181" fontId="105" fillId="0" borderId="7" xfId="0" applyNumberFormat="1" applyFont="1" applyBorder="1" applyAlignment="1">
      <alignment horizontal="right" vertical="center"/>
    </xf>
    <xf numFmtId="0" fontId="86" fillId="0" borderId="1" xfId="0" applyFont="1" applyBorder="1" applyAlignment="1">
      <alignment horizontal="center" vertical="center" wrapText="1"/>
    </xf>
    <xf numFmtId="0" fontId="86" fillId="0" borderId="7" xfId="0" applyFont="1" applyBorder="1" applyAlignment="1">
      <alignment horizontal="center" vertical="center" wrapText="1"/>
    </xf>
    <xf numFmtId="185" fontId="86" fillId="0" borderId="7" xfId="0" applyNumberFormat="1" applyFont="1" applyBorder="1" applyAlignment="1">
      <alignment horizontal="center" vertical="center" wrapText="1"/>
    </xf>
    <xf numFmtId="176" fontId="86" fillId="0" borderId="5" xfId="0" applyNumberFormat="1" applyFont="1" applyBorder="1" applyAlignment="1">
      <alignment horizontal="center" vertical="center" wrapText="1"/>
    </xf>
    <xf numFmtId="0" fontId="86" fillId="4" borderId="33" xfId="30" applyFont="1" applyFill="1" applyBorder="1" applyAlignment="1">
      <alignment horizontal="left" vertical="center"/>
    </xf>
    <xf numFmtId="0" fontId="87" fillId="0" borderId="32" xfId="0" applyFont="1" applyBorder="1"/>
    <xf numFmtId="0" fontId="86" fillId="4" borderId="6" xfId="0" applyFont="1" applyFill="1" applyBorder="1" applyAlignment="1">
      <alignment horizontal="right" vertical="center"/>
    </xf>
    <xf numFmtId="0" fontId="86" fillId="4" borderId="5" xfId="0" applyFont="1" applyFill="1" applyBorder="1" applyAlignment="1">
      <alignment horizontal="right" vertical="center"/>
    </xf>
    <xf numFmtId="0" fontId="86" fillId="4" borderId="8" xfId="0" applyFont="1" applyFill="1" applyBorder="1" applyAlignment="1">
      <alignment horizontal="right" vertical="center"/>
    </xf>
    <xf numFmtId="49" fontId="63" fillId="0" borderId="6" xfId="0" applyNumberFormat="1" applyFont="1" applyFill="1" applyBorder="1" applyAlignment="1">
      <alignment vertical="center"/>
    </xf>
    <xf numFmtId="181" fontId="87" fillId="0" borderId="1" xfId="0" applyNumberFormat="1" applyFont="1" applyBorder="1" applyAlignment="1">
      <alignment horizontal="right" vertical="center"/>
    </xf>
    <xf numFmtId="49" fontId="63" fillId="0" borderId="6" xfId="0" applyNumberFormat="1" applyFont="1" applyBorder="1" applyAlignment="1">
      <alignment vertical="center"/>
    </xf>
    <xf numFmtId="180" fontId="94" fillId="0" borderId="0" xfId="0" applyNumberFormat="1" applyFont="1" applyBorder="1" applyAlignment="1">
      <alignment horizontal="right" vertical="center"/>
    </xf>
    <xf numFmtId="2" fontId="94" fillId="0" borderId="0" xfId="0" applyNumberFormat="1" applyFont="1" applyBorder="1" applyAlignment="1">
      <alignment horizontal="right" vertical="center"/>
    </xf>
    <xf numFmtId="2" fontId="73" fillId="0" borderId="0" xfId="0" applyNumberFormat="1" applyFont="1" applyBorder="1" applyAlignment="1">
      <alignment vertical="center"/>
    </xf>
    <xf numFmtId="2" fontId="73" fillId="0" borderId="2" xfId="0" applyNumberFormat="1" applyFont="1" applyBorder="1" applyAlignment="1">
      <alignment vertical="center"/>
    </xf>
    <xf numFmtId="180" fontId="73" fillId="0" borderId="2" xfId="0" applyNumberFormat="1" applyFont="1" applyBorder="1" applyAlignment="1">
      <alignment vertical="center"/>
    </xf>
    <xf numFmtId="177" fontId="106" fillId="2" borderId="0" xfId="0" applyNumberFormat="1" applyFont="1" applyFill="1" applyBorder="1" applyAlignment="1">
      <alignment horizontal="center" vertical="center"/>
    </xf>
    <xf numFmtId="177" fontId="106" fillId="2" borderId="0" xfId="27" applyNumberFormat="1" applyFont="1" applyFill="1" applyBorder="1" applyAlignment="1">
      <alignment horizontal="center" vertical="center"/>
    </xf>
    <xf numFmtId="179" fontId="106" fillId="2" borderId="0" xfId="0" applyNumberFormat="1" applyFont="1" applyFill="1" applyBorder="1" applyAlignment="1">
      <alignment horizontal="center" vertical="center"/>
    </xf>
    <xf numFmtId="0" fontId="87" fillId="0" borderId="0" xfId="0" applyFont="1" applyBorder="1" applyAlignment="1">
      <alignment horizontal="center" vertical="center"/>
    </xf>
    <xf numFmtId="183" fontId="106" fillId="2" borderId="0" xfId="0" applyNumberFormat="1" applyFont="1" applyFill="1" applyBorder="1" applyAlignment="1">
      <alignment horizontal="center" vertical="center"/>
    </xf>
    <xf numFmtId="177" fontId="106" fillId="2" borderId="0" xfId="0" applyNumberFormat="1" applyFont="1" applyFill="1" applyBorder="1" applyAlignment="1">
      <alignment horizontal="center" vertical="center" wrapText="1"/>
    </xf>
    <xf numFmtId="177" fontId="106" fillId="0" borderId="0" xfId="0" applyNumberFormat="1" applyFont="1" applyFill="1" applyBorder="1" applyAlignment="1">
      <alignment horizontal="center" vertical="center"/>
    </xf>
    <xf numFmtId="179" fontId="106" fillId="0" borderId="0" xfId="0" applyNumberFormat="1" applyFont="1" applyBorder="1" applyAlignment="1">
      <alignment horizontal="center" vertical="center"/>
    </xf>
    <xf numFmtId="184" fontId="106" fillId="2" borderId="0" xfId="18" applyNumberFormat="1" applyFont="1" applyFill="1" applyBorder="1" applyAlignment="1">
      <alignment horizontal="center" vertical="center"/>
    </xf>
    <xf numFmtId="177" fontId="106" fillId="0" borderId="0" xfId="0" applyNumberFormat="1" applyFont="1" applyBorder="1" applyAlignment="1">
      <alignment horizontal="center" vertical="center"/>
    </xf>
    <xf numFmtId="0" fontId="63" fillId="0" borderId="6" xfId="0" applyNumberFormat="1" applyFont="1" applyBorder="1" applyAlignment="1">
      <alignment horizontal="right" vertical="center"/>
    </xf>
    <xf numFmtId="179" fontId="107" fillId="0" borderId="7" xfId="0" applyNumberFormat="1" applyFont="1" applyBorder="1" applyAlignment="1">
      <alignment horizontal="right" vertical="center"/>
    </xf>
    <xf numFmtId="176" fontId="99" fillId="0" borderId="6" xfId="0" applyNumberFormat="1" applyFont="1" applyBorder="1" applyAlignment="1">
      <alignment horizontal="right" vertical="center"/>
    </xf>
    <xf numFmtId="176" fontId="99" fillId="0" borderId="28" xfId="0" applyNumberFormat="1" applyFont="1" applyBorder="1" applyAlignment="1">
      <alignment horizontal="right" vertical="center"/>
    </xf>
    <xf numFmtId="181" fontId="89" fillId="0" borderId="14" xfId="0" applyNumberFormat="1" applyFont="1" applyBorder="1" applyAlignment="1">
      <alignment horizontal="right" vertical="center"/>
    </xf>
    <xf numFmtId="0" fontId="64" fillId="0" borderId="33" xfId="0" applyFont="1" applyBorder="1" applyAlignment="1">
      <alignment horizontal="center" vertical="center"/>
    </xf>
    <xf numFmtId="179" fontId="100" fillId="0" borderId="6" xfId="0" applyNumberFormat="1" applyFont="1" applyBorder="1" applyAlignment="1">
      <alignment horizontal="right" vertical="center"/>
    </xf>
    <xf numFmtId="0" fontId="86" fillId="0" borderId="37" xfId="0" applyFont="1" applyBorder="1" applyAlignment="1">
      <alignment vertical="center"/>
    </xf>
    <xf numFmtId="0" fontId="86" fillId="0" borderId="0" xfId="11" applyNumberFormat="1" applyFont="1" applyBorder="1" applyAlignment="1">
      <alignment horizontal="right" vertical="center"/>
    </xf>
    <xf numFmtId="179" fontId="86" fillId="0" borderId="0" xfId="11" quotePrefix="1" applyNumberFormat="1" applyFont="1" applyBorder="1" applyAlignment="1">
      <alignment horizontal="right" vertical="center"/>
    </xf>
    <xf numFmtId="181" fontId="87" fillId="0" borderId="32" xfId="0" applyNumberFormat="1" applyFont="1" applyBorder="1" applyAlignment="1">
      <alignment horizontal="right" vertical="center"/>
    </xf>
    <xf numFmtId="181" fontId="87" fillId="0" borderId="33" xfId="0" applyNumberFormat="1" applyFont="1" applyBorder="1" applyAlignment="1">
      <alignment horizontal="right" vertical="center"/>
    </xf>
    <xf numFmtId="185" fontId="76" fillId="4" borderId="0" xfId="0" applyNumberFormat="1" applyFont="1" applyFill="1" applyBorder="1" applyAlignment="1"/>
    <xf numFmtId="183" fontId="99" fillId="0" borderId="6" xfId="0" applyNumberFormat="1" applyFont="1" applyFill="1" applyBorder="1" applyAlignment="1" applyProtection="1">
      <alignment horizontal="right" vertical="center" wrapText="1"/>
    </xf>
    <xf numFmtId="0" fontId="99" fillId="0" borderId="10" xfId="0" applyFont="1" applyFill="1" applyBorder="1" applyAlignment="1">
      <alignment horizontal="right" vertical="center" wrapText="1"/>
    </xf>
    <xf numFmtId="0" fontId="103" fillId="0" borderId="6" xfId="0" applyFont="1" applyFill="1" applyBorder="1" applyAlignment="1">
      <alignment horizontal="right" vertical="center" wrapText="1"/>
    </xf>
    <xf numFmtId="179" fontId="107" fillId="0" borderId="6" xfId="0" applyNumberFormat="1" applyFont="1" applyBorder="1" applyAlignment="1">
      <alignment horizontal="right" vertical="center"/>
    </xf>
    <xf numFmtId="179" fontId="99" fillId="0" borderId="6" xfId="31" applyNumberFormat="1" applyFont="1" applyFill="1" applyBorder="1" applyAlignment="1">
      <alignment horizontal="right" vertical="center"/>
    </xf>
    <xf numFmtId="179" fontId="107" fillId="0" borderId="10" xfId="0" applyNumberFormat="1" applyFont="1" applyBorder="1" applyAlignment="1">
      <alignment horizontal="right" vertical="center"/>
    </xf>
    <xf numFmtId="0" fontId="88" fillId="0" borderId="1" xfId="27" applyFont="1" applyBorder="1" applyAlignment="1">
      <alignment vertical="center" wrapText="1"/>
    </xf>
    <xf numFmtId="0" fontId="86" fillId="0" borderId="1" xfId="27" applyFont="1" applyBorder="1" applyAlignment="1">
      <alignment vertical="center"/>
    </xf>
    <xf numFmtId="0" fontId="86" fillId="0" borderId="14" xfId="27" applyFont="1" applyBorder="1" applyAlignment="1">
      <alignment vertical="center"/>
    </xf>
    <xf numFmtId="2" fontId="73" fillId="0" borderId="0" xfId="88" applyNumberFormat="1" applyFont="1" applyBorder="1" applyAlignment="1">
      <alignment horizontal="right" vertical="center"/>
    </xf>
    <xf numFmtId="180" fontId="73" fillId="0" borderId="0" xfId="88" applyNumberFormat="1" applyFont="1" applyBorder="1" applyAlignment="1">
      <alignment horizontal="right" vertical="center"/>
    </xf>
    <xf numFmtId="0" fontId="88" fillId="0" borderId="4" xfId="0" applyFont="1" applyBorder="1"/>
    <xf numFmtId="0" fontId="88" fillId="0" borderId="31" xfId="0" applyFont="1" applyBorder="1" applyAlignment="1">
      <alignment horizontal="center"/>
    </xf>
    <xf numFmtId="0" fontId="86" fillId="0" borderId="5" xfId="0" applyFont="1" applyBorder="1" applyAlignment="1">
      <alignment horizontal="left" vertical="center"/>
    </xf>
    <xf numFmtId="0" fontId="86" fillId="0" borderId="7" xfId="0" applyFont="1" applyBorder="1" applyAlignment="1">
      <alignment horizontal="center"/>
    </xf>
    <xf numFmtId="0" fontId="63" fillId="0" borderId="6" xfId="0" applyFont="1" applyBorder="1" applyAlignment="1">
      <alignment horizontal="center"/>
    </xf>
    <xf numFmtId="0" fontId="63" fillId="0" borderId="7" xfId="0" applyFont="1" applyBorder="1" applyAlignment="1">
      <alignment horizontal="center"/>
    </xf>
    <xf numFmtId="0" fontId="88" fillId="0" borderId="5" xfId="0" applyFont="1" applyBorder="1" applyAlignment="1">
      <alignment horizontal="left" vertical="center"/>
    </xf>
    <xf numFmtId="0" fontId="86" fillId="0" borderId="29" xfId="0" applyFont="1" applyBorder="1" applyAlignment="1">
      <alignment horizontal="left" vertical="center"/>
    </xf>
    <xf numFmtId="0" fontId="86" fillId="0" borderId="9" xfId="0" applyFont="1" applyBorder="1" applyAlignment="1">
      <alignment horizontal="left" vertical="center"/>
    </xf>
    <xf numFmtId="0" fontId="86" fillId="0" borderId="8" xfId="0" applyFont="1" applyBorder="1" applyAlignment="1">
      <alignment horizontal="left" vertical="center"/>
    </xf>
    <xf numFmtId="0" fontId="76" fillId="0" borderId="0" xfId="0" applyFont="1"/>
    <xf numFmtId="187" fontId="87" fillId="0" borderId="0" xfId="0" applyNumberFormat="1" applyFont="1" applyBorder="1"/>
    <xf numFmtId="0" fontId="87" fillId="0" borderId="0" xfId="0" applyFont="1" applyBorder="1" applyAlignment="1">
      <alignment horizontal="center"/>
    </xf>
    <xf numFmtId="0" fontId="86" fillId="0" borderId="29" xfId="0" applyFont="1" applyFill="1" applyBorder="1" applyAlignment="1"/>
    <xf numFmtId="0" fontId="86" fillId="0" borderId="28" xfId="0" applyFont="1" applyBorder="1" applyAlignment="1">
      <alignment horizontal="center"/>
    </xf>
    <xf numFmtId="0" fontId="86" fillId="0" borderId="9" xfId="0" applyFont="1" applyFill="1" applyBorder="1" applyAlignment="1"/>
    <xf numFmtId="0" fontId="86" fillId="0" borderId="9" xfId="0" applyFont="1" applyFill="1" applyBorder="1" applyAlignment="1">
      <alignment horizontal="center"/>
    </xf>
    <xf numFmtId="176" fontId="86" fillId="0" borderId="9" xfId="0" applyNumberFormat="1" applyFont="1" applyBorder="1" applyAlignment="1">
      <alignment horizontal="right" vertical="center"/>
    </xf>
    <xf numFmtId="179" fontId="86" fillId="0" borderId="9" xfId="0" applyNumberFormat="1" applyFont="1" applyBorder="1" applyAlignment="1">
      <alignment horizontal="right" vertical="center"/>
    </xf>
    <xf numFmtId="0" fontId="86" fillId="0" borderId="0" xfId="0" applyFont="1" applyFill="1" applyBorder="1" applyAlignment="1"/>
    <xf numFmtId="0" fontId="86" fillId="0" borderId="0" xfId="0" applyFont="1" applyFill="1" applyBorder="1" applyAlignment="1">
      <alignment horizontal="center"/>
    </xf>
    <xf numFmtId="0" fontId="99" fillId="0" borderId="0" xfId="0" applyFont="1" applyFill="1" applyBorder="1" applyAlignment="1">
      <alignment vertical="center"/>
    </xf>
    <xf numFmtId="0" fontId="99" fillId="0" borderId="0" xfId="0" applyFont="1"/>
    <xf numFmtId="178" fontId="100" fillId="0" borderId="6" xfId="0" applyNumberFormat="1" applyFont="1" applyBorder="1" applyAlignment="1">
      <alignment horizontal="right" vertical="center" wrapText="1"/>
    </xf>
    <xf numFmtId="0" fontId="100" fillId="0" borderId="7" xfId="0" applyFont="1" applyBorder="1" applyAlignment="1">
      <alignment horizontal="right" vertical="center" wrapText="1"/>
    </xf>
    <xf numFmtId="179" fontId="100" fillId="0" borderId="7" xfId="0" applyNumberFormat="1" applyFont="1" applyBorder="1" applyAlignment="1">
      <alignment horizontal="right" vertical="center" wrapText="1"/>
    </xf>
    <xf numFmtId="178" fontId="100" fillId="0" borderId="10" xfId="0" applyNumberFormat="1" applyFont="1" applyBorder="1" applyAlignment="1">
      <alignment horizontal="right" vertical="center" wrapText="1"/>
    </xf>
    <xf numFmtId="0" fontId="100" fillId="0" borderId="11" xfId="0" applyFont="1" applyBorder="1" applyAlignment="1">
      <alignment horizontal="right" vertical="center" wrapText="1"/>
    </xf>
    <xf numFmtId="178" fontId="107" fillId="0" borderId="6" xfId="0" applyNumberFormat="1" applyFont="1" applyBorder="1" applyAlignment="1">
      <alignment horizontal="right" vertical="center" wrapText="1"/>
    </xf>
    <xf numFmtId="179" fontId="99" fillId="0" borderId="33" xfId="0" applyNumberFormat="1" applyFont="1" applyBorder="1" applyAlignment="1">
      <alignment horizontal="right" vertical="center"/>
    </xf>
    <xf numFmtId="176" fontId="100" fillId="0" borderId="10" xfId="0" applyNumberFormat="1" applyFont="1" applyBorder="1" applyAlignment="1">
      <alignment horizontal="right" vertical="center"/>
    </xf>
    <xf numFmtId="0" fontId="103" fillId="0" borderId="0" xfId="0" applyFont="1" applyBorder="1" applyAlignment="1">
      <alignment horizontal="right" vertical="center" wrapText="1"/>
    </xf>
    <xf numFmtId="0" fontId="88" fillId="0" borderId="0" xfId="0" applyFont="1" applyFill="1" applyBorder="1" applyAlignment="1">
      <alignment horizontal="center" vertical="center"/>
    </xf>
    <xf numFmtId="179" fontId="99" fillId="0" borderId="6" xfId="33" applyNumberFormat="1" applyFont="1" applyFill="1" applyBorder="1" applyAlignment="1">
      <alignment horizontal="right" vertical="center"/>
    </xf>
    <xf numFmtId="177" fontId="99" fillId="0" borderId="6" xfId="31" applyNumberFormat="1" applyFont="1" applyFill="1" applyBorder="1" applyAlignment="1">
      <alignment horizontal="right" vertical="center"/>
    </xf>
    <xf numFmtId="0" fontId="99" fillId="2" borderId="6" xfId="33" applyFont="1" applyFill="1" applyBorder="1" applyAlignment="1">
      <alignment horizontal="right" vertical="center"/>
    </xf>
    <xf numFmtId="179" fontId="99" fillId="0" borderId="10" xfId="0" applyNumberFormat="1" applyFont="1" applyBorder="1" applyAlignment="1">
      <alignment horizontal="right" vertical="center"/>
    </xf>
    <xf numFmtId="0" fontId="126" fillId="0" borderId="13" xfId="26" applyFont="1" applyBorder="1" applyAlignment="1">
      <alignment horizontal="center" vertical="center" wrapText="1"/>
    </xf>
    <xf numFmtId="0" fontId="99" fillId="0" borderId="6" xfId="32" applyFont="1" applyBorder="1" applyAlignment="1">
      <alignment horizontal="center" vertical="center" wrapText="1"/>
    </xf>
    <xf numFmtId="181" fontId="99" fillId="0" borderId="28" xfId="0" applyNumberFormat="1" applyFont="1" applyBorder="1" applyAlignment="1">
      <alignment horizontal="right" vertical="center"/>
    </xf>
    <xf numFmtId="181" fontId="0" fillId="0" borderId="0" xfId="0" applyNumberFormat="1" applyBorder="1" applyAlignment="1">
      <alignment horizontal="right" vertical="center"/>
    </xf>
    <xf numFmtId="181" fontId="99" fillId="0" borderId="6" xfId="0" applyNumberFormat="1" applyFont="1" applyBorder="1" applyAlignment="1">
      <alignment horizontal="right" vertical="center"/>
    </xf>
    <xf numFmtId="0" fontId="88" fillId="0" borderId="6" xfId="0" applyFont="1" applyFill="1" applyBorder="1" applyAlignment="1">
      <alignment horizontal="center" vertical="center"/>
    </xf>
    <xf numFmtId="180" fontId="87" fillId="0" borderId="0" xfId="0" applyNumberFormat="1" applyFont="1" applyBorder="1" applyAlignment="1">
      <alignment horizontal="center" vertical="center"/>
    </xf>
    <xf numFmtId="181" fontId="99" fillId="0" borderId="22" xfId="0" applyNumberFormat="1" applyFont="1" applyBorder="1" applyAlignment="1">
      <alignment horizontal="right" vertical="center" wrapText="1"/>
    </xf>
    <xf numFmtId="181" fontId="103" fillId="0" borderId="22" xfId="0" applyNumberFormat="1" applyFont="1" applyBorder="1" applyAlignment="1">
      <alignment horizontal="right" vertical="center" wrapText="1"/>
    </xf>
    <xf numFmtId="181" fontId="99" fillId="0" borderId="38" xfId="0" applyNumberFormat="1" applyFont="1" applyBorder="1" applyAlignment="1">
      <alignment horizontal="right" vertical="center" wrapText="1"/>
    </xf>
    <xf numFmtId="0" fontId="99" fillId="0" borderId="1" xfId="0" applyFont="1" applyBorder="1" applyAlignment="1">
      <alignment horizontal="center" vertical="center"/>
    </xf>
    <xf numFmtId="0" fontId="99" fillId="0" borderId="14" xfId="0" applyFont="1" applyBorder="1" applyAlignment="1">
      <alignment horizontal="center" vertical="center"/>
    </xf>
    <xf numFmtId="179" fontId="99" fillId="2" borderId="6" xfId="0" applyNumberFormat="1" applyFont="1" applyFill="1" applyBorder="1" applyAlignment="1">
      <alignment horizontal="right" vertical="center"/>
    </xf>
    <xf numFmtId="0" fontId="86" fillId="0" borderId="33" xfId="0" applyFont="1" applyBorder="1" applyAlignment="1">
      <alignment horizontal="right" vertical="center"/>
    </xf>
    <xf numFmtId="0" fontId="88" fillId="0" borderId="3" xfId="33" applyFont="1" applyFill="1" applyBorder="1" applyAlignment="1">
      <alignment horizontal="center"/>
    </xf>
    <xf numFmtId="0" fontId="88" fillId="0" borderId="0" xfId="0" applyFont="1" applyAlignment="1">
      <alignment horizontal="center" vertical="center"/>
    </xf>
    <xf numFmtId="0" fontId="88" fillId="0" borderId="0" xfId="0" applyFont="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6" fillId="0" borderId="13" xfId="0" applyFont="1" applyBorder="1" applyAlignment="1">
      <alignment horizontal="center" vertical="center"/>
    </xf>
    <xf numFmtId="0" fontId="86" fillId="0" borderId="34" xfId="0" applyFont="1" applyBorder="1" applyAlignment="1">
      <alignment horizontal="center" vertical="center"/>
    </xf>
    <xf numFmtId="0" fontId="86" fillId="0" borderId="49" xfId="0" applyFont="1" applyBorder="1" applyAlignment="1">
      <alignment horizontal="center" vertical="center"/>
    </xf>
    <xf numFmtId="0" fontId="86" fillId="0" borderId="3" xfId="0" applyFont="1" applyBorder="1" applyAlignment="1">
      <alignment horizontal="center" vertical="center"/>
    </xf>
    <xf numFmtId="0" fontId="86" fillId="0" borderId="31" xfId="0" applyFont="1" applyBorder="1" applyAlignment="1">
      <alignment horizontal="center" vertical="center"/>
    </xf>
    <xf numFmtId="0" fontId="86" fillId="0" borderId="28" xfId="0" applyFont="1" applyBorder="1" applyAlignment="1">
      <alignment horizontal="center" vertical="center"/>
    </xf>
    <xf numFmtId="179" fontId="86" fillId="0" borderId="5" xfId="0" applyNumberFormat="1" applyFont="1" applyBorder="1" applyAlignment="1">
      <alignment horizontal="right" vertical="center"/>
    </xf>
    <xf numFmtId="179" fontId="86" fillId="0" borderId="6" xfId="0" applyNumberFormat="1" applyFont="1" applyBorder="1" applyAlignment="1">
      <alignment horizontal="right" vertical="center"/>
    </xf>
    <xf numFmtId="177" fontId="86" fillId="0" borderId="7" xfId="0" applyNumberFormat="1" applyFont="1" applyBorder="1" applyAlignment="1">
      <alignment horizontal="center" vertical="center" wrapText="1"/>
    </xf>
    <xf numFmtId="0" fontId="99" fillId="0" borderId="7" xfId="0" applyNumberFormat="1" applyFont="1" applyBorder="1" applyAlignment="1">
      <alignment horizontal="right" vertical="center"/>
    </xf>
    <xf numFmtId="181" fontId="86" fillId="0" borderId="6" xfId="0" applyNumberFormat="1" applyFont="1" applyBorder="1" applyAlignment="1">
      <alignment horizontal="center" vertical="center" wrapText="1"/>
    </xf>
    <xf numFmtId="0" fontId="86" fillId="0" borderId="6" xfId="0" applyFont="1" applyBorder="1" applyAlignment="1">
      <alignment horizontal="center" vertical="center"/>
    </xf>
    <xf numFmtId="179" fontId="99" fillId="0" borderId="6" xfId="0" applyNumberFormat="1" applyFont="1" applyBorder="1" applyAlignment="1">
      <alignment horizontal="right" vertical="center"/>
    </xf>
    <xf numFmtId="0" fontId="86" fillId="0" borderId="3" xfId="0" applyFont="1" applyBorder="1" applyAlignment="1">
      <alignment horizontal="center" vertical="center" wrapText="1"/>
    </xf>
    <xf numFmtId="0" fontId="86" fillId="0" borderId="6" xfId="0" applyFont="1" applyBorder="1" applyAlignment="1">
      <alignment horizontal="center" vertical="center" wrapText="1"/>
    </xf>
    <xf numFmtId="0" fontId="98" fillId="0" borderId="0" xfId="0" applyFont="1" applyBorder="1" applyAlignment="1">
      <alignment horizontal="center"/>
    </xf>
    <xf numFmtId="0" fontId="93" fillId="0" borderId="0" xfId="0" applyFont="1" applyBorder="1" applyAlignment="1">
      <alignment horizontal="center"/>
    </xf>
    <xf numFmtId="0" fontId="86" fillId="0" borderId="6" xfId="32" applyFont="1" applyBorder="1" applyAlignment="1">
      <alignment horizontal="center" vertical="center" wrapText="1"/>
    </xf>
    <xf numFmtId="179" fontId="99" fillId="0" borderId="7" xfId="0" applyNumberFormat="1" applyFont="1" applyBorder="1" applyAlignment="1">
      <alignment horizontal="right" vertical="center"/>
    </xf>
    <xf numFmtId="179" fontId="99" fillId="0" borderId="28" xfId="0" applyNumberFormat="1" applyFont="1" applyBorder="1" applyAlignment="1">
      <alignment horizontal="right" vertical="center"/>
    </xf>
    <xf numFmtId="179" fontId="99" fillId="0" borderId="6" xfId="0" applyNumberFormat="1" applyFont="1" applyBorder="1" applyAlignment="1">
      <alignment horizontal="right" vertical="center"/>
    </xf>
    <xf numFmtId="0" fontId="63" fillId="0" borderId="21" xfId="0" applyFont="1" applyFill="1" applyBorder="1" applyAlignment="1">
      <alignment horizontal="right"/>
    </xf>
    <xf numFmtId="10" fontId="86" fillId="0" borderId="0" xfId="112" quotePrefix="1" applyNumberFormat="1" applyFont="1" applyBorder="1" applyAlignment="1">
      <alignment horizontal="right" vertical="center"/>
    </xf>
    <xf numFmtId="0" fontId="100" fillId="0" borderId="6" xfId="11" applyNumberFormat="1" applyFont="1" applyBorder="1" applyAlignment="1">
      <alignment horizontal="right" vertical="center"/>
    </xf>
    <xf numFmtId="0" fontId="100" fillId="0" borderId="10" xfId="11" applyNumberFormat="1" applyFont="1" applyBorder="1" applyAlignment="1">
      <alignment horizontal="right" vertical="center"/>
    </xf>
    <xf numFmtId="179" fontId="100" fillId="0" borderId="7" xfId="11" quotePrefix="1" applyNumberFormat="1" applyFont="1" applyBorder="1" applyAlignment="1">
      <alignment horizontal="right" vertical="center"/>
    </xf>
    <xf numFmtId="179" fontId="100" fillId="0" borderId="11" xfId="11" quotePrefix="1" applyNumberFormat="1" applyFont="1" applyBorder="1" applyAlignment="1">
      <alignment horizontal="right" vertical="center"/>
    </xf>
    <xf numFmtId="0" fontId="99" fillId="0" borderId="9" xfId="11" applyNumberFormat="1" applyFont="1" applyBorder="1" applyAlignment="1">
      <alignment horizontal="right" vertical="center"/>
    </xf>
    <xf numFmtId="179" fontId="99" fillId="0" borderId="9" xfId="11" quotePrefix="1" applyNumberFormat="1" applyFont="1" applyBorder="1" applyAlignment="1">
      <alignment horizontal="right" vertical="center"/>
    </xf>
    <xf numFmtId="0" fontId="99" fillId="0" borderId="0" xfId="11" applyNumberFormat="1" applyFont="1" applyBorder="1" applyAlignment="1">
      <alignment horizontal="right" vertical="center"/>
    </xf>
    <xf numFmtId="179" fontId="99" fillId="0" borderId="0" xfId="11" quotePrefix="1" applyNumberFormat="1" applyFont="1" applyBorder="1" applyAlignment="1">
      <alignment horizontal="right" vertical="center"/>
    </xf>
    <xf numFmtId="179" fontId="100" fillId="0" borderId="62" xfId="0" applyNumberFormat="1" applyFont="1" applyFill="1" applyBorder="1" applyAlignment="1">
      <alignment horizontal="right" vertical="center"/>
    </xf>
    <xf numFmtId="179" fontId="100" fillId="0" borderId="61" xfId="0" applyNumberFormat="1" applyFont="1" applyFill="1" applyBorder="1" applyAlignment="1">
      <alignment horizontal="right" vertical="center"/>
    </xf>
    <xf numFmtId="179" fontId="107" fillId="0" borderId="62" xfId="0" applyNumberFormat="1" applyFont="1" applyFill="1" applyBorder="1" applyAlignment="1">
      <alignment horizontal="right" vertical="center"/>
    </xf>
    <xf numFmtId="0" fontId="107" fillId="0" borderId="6" xfId="11" applyNumberFormat="1" applyFont="1" applyBorder="1" applyAlignment="1">
      <alignment horizontal="right" vertical="center"/>
    </xf>
    <xf numFmtId="179" fontId="107" fillId="0" borderId="7" xfId="11" quotePrefix="1" applyNumberFormat="1" applyFont="1" applyBorder="1" applyAlignment="1">
      <alignment horizontal="right" vertical="center"/>
    </xf>
    <xf numFmtId="186" fontId="87" fillId="0" borderId="0" xfId="0" applyNumberFormat="1" applyFont="1" applyFill="1" applyBorder="1"/>
    <xf numFmtId="0" fontId="86" fillId="0" borderId="0" xfId="0" applyNumberFormat="1" applyFont="1" applyFill="1" applyBorder="1" applyAlignment="1">
      <alignment vertical="center"/>
    </xf>
    <xf numFmtId="0" fontId="86" fillId="0" borderId="0" xfId="0" applyNumberFormat="1" applyFont="1" applyFill="1" applyBorder="1" applyAlignment="1" applyProtection="1">
      <alignment vertical="center"/>
    </xf>
    <xf numFmtId="0" fontId="88" fillId="0" borderId="5" xfId="0" applyFont="1" applyFill="1" applyBorder="1" applyAlignment="1">
      <alignment horizontal="center" vertical="center"/>
    </xf>
    <xf numFmtId="0" fontId="88" fillId="0" borderId="0" xfId="0" applyFont="1" applyBorder="1" applyAlignment="1">
      <alignment horizontal="right" vertical="center" wrapText="1"/>
    </xf>
    <xf numFmtId="179" fontId="63" fillId="0" borderId="6" xfId="0" applyNumberFormat="1" applyFont="1" applyBorder="1" applyAlignment="1">
      <alignment horizontal="center" vertical="center"/>
    </xf>
    <xf numFmtId="0" fontId="82" fillId="0" borderId="6" xfId="0" applyNumberFormat="1" applyFont="1" applyFill="1" applyBorder="1" applyAlignment="1">
      <alignment vertical="center"/>
    </xf>
    <xf numFmtId="0" fontId="82" fillId="0" borderId="7" xfId="0" applyNumberFormat="1" applyFont="1" applyBorder="1" applyAlignment="1">
      <alignment vertical="center"/>
    </xf>
    <xf numFmtId="0" fontId="82" fillId="0" borderId="10" xfId="0" applyNumberFormat="1" applyFont="1" applyFill="1" applyBorder="1" applyAlignment="1">
      <alignment vertical="center"/>
    </xf>
    <xf numFmtId="0" fontId="82" fillId="0" borderId="11" xfId="0" applyNumberFormat="1" applyFont="1" applyBorder="1" applyAlignment="1">
      <alignment vertical="center"/>
    </xf>
    <xf numFmtId="179" fontId="82" fillId="0" borderId="7" xfId="0" applyNumberFormat="1" applyFont="1" applyBorder="1" applyAlignment="1">
      <alignment vertical="center"/>
    </xf>
    <xf numFmtId="186" fontId="0" fillId="0" borderId="0" xfId="0" applyNumberFormat="1" applyFill="1" applyBorder="1"/>
    <xf numFmtId="178" fontId="100" fillId="0" borderId="6" xfId="0" applyNumberFormat="1" applyFont="1" applyBorder="1" applyAlignment="1"/>
    <xf numFmtId="179" fontId="100" fillId="0" borderId="7" xfId="0" applyNumberFormat="1" applyFont="1" applyBorder="1" applyAlignment="1"/>
    <xf numFmtId="179" fontId="100" fillId="0" borderId="7" xfId="0" applyNumberFormat="1" applyFont="1" applyBorder="1" applyAlignment="1">
      <alignment vertical="center" wrapText="1"/>
    </xf>
    <xf numFmtId="0" fontId="99" fillId="0" borderId="7" xfId="0" applyFont="1" applyBorder="1" applyAlignment="1">
      <alignment horizontal="center" vertical="center" wrapText="1"/>
    </xf>
    <xf numFmtId="0" fontId="99" fillId="0" borderId="11" xfId="0" applyFont="1" applyBorder="1" applyAlignment="1">
      <alignment horizontal="center" vertical="center" wrapText="1"/>
    </xf>
    <xf numFmtId="185" fontId="76" fillId="4" borderId="0" xfId="0" applyNumberFormat="1" applyFont="1" applyFill="1" applyBorder="1" applyAlignment="1">
      <alignment horizontal="right"/>
    </xf>
    <xf numFmtId="176" fontId="100" fillId="0" borderId="44" xfId="0" applyNumberFormat="1" applyFont="1" applyBorder="1" applyAlignment="1">
      <alignment horizontal="right" vertical="center"/>
    </xf>
    <xf numFmtId="178" fontId="128" fillId="0" borderId="0" xfId="0" applyNumberFormat="1" applyFont="1" applyBorder="1" applyAlignment="1">
      <alignment horizontal="right" vertical="center" wrapText="1"/>
    </xf>
    <xf numFmtId="0" fontId="87" fillId="0" borderId="0" xfId="0" applyFont="1" applyBorder="1" applyAlignment="1">
      <alignment horizontal="right"/>
    </xf>
    <xf numFmtId="0" fontId="64" fillId="0" borderId="37" xfId="0" applyFont="1" applyBorder="1" applyAlignment="1">
      <alignment horizontal="center" vertical="center"/>
    </xf>
    <xf numFmtId="0" fontId="103" fillId="0" borderId="20" xfId="0" applyFont="1" applyBorder="1" applyAlignment="1">
      <alignment horizontal="right" vertical="center" wrapText="1"/>
    </xf>
    <xf numFmtId="0" fontId="99" fillId="0" borderId="19" xfId="0" applyFont="1" applyBorder="1" applyAlignment="1">
      <alignment horizontal="center" vertical="center"/>
    </xf>
    <xf numFmtId="0" fontId="103" fillId="0" borderId="19" xfId="0" applyFont="1" applyFill="1" applyBorder="1" applyAlignment="1">
      <alignment horizontal="center" vertical="center"/>
    </xf>
    <xf numFmtId="0" fontId="99" fillId="0" borderId="63" xfId="0" applyFont="1" applyBorder="1" applyAlignment="1">
      <alignment horizontal="center" vertical="center"/>
    </xf>
    <xf numFmtId="2" fontId="99" fillId="0" borderId="22" xfId="0" applyNumberFormat="1" applyFont="1" applyBorder="1" applyAlignment="1">
      <alignment horizontal="right" vertical="center" wrapText="1"/>
    </xf>
    <xf numFmtId="180" fontId="99" fillId="0" borderId="22" xfId="0" applyNumberFormat="1" applyFont="1" applyBorder="1" applyAlignment="1">
      <alignment horizontal="right" vertical="center" wrapText="1"/>
    </xf>
    <xf numFmtId="2" fontId="99" fillId="0" borderId="38" xfId="0" applyNumberFormat="1" applyFont="1" applyBorder="1" applyAlignment="1">
      <alignment horizontal="right" vertical="center" wrapText="1"/>
    </xf>
    <xf numFmtId="180" fontId="99" fillId="0" borderId="38" xfId="0" applyNumberFormat="1" applyFont="1" applyBorder="1" applyAlignment="1">
      <alignment horizontal="right" vertical="center" wrapText="1"/>
    </xf>
    <xf numFmtId="2" fontId="103" fillId="0" borderId="22" xfId="0" applyNumberFormat="1" applyFont="1" applyBorder="1" applyAlignment="1">
      <alignment horizontal="right" vertical="center" wrapText="1"/>
    </xf>
    <xf numFmtId="180" fontId="103" fillId="0" borderId="22" xfId="0" applyNumberFormat="1" applyFont="1" applyBorder="1" applyAlignment="1">
      <alignment horizontal="right" vertical="center" wrapText="1"/>
    </xf>
    <xf numFmtId="2" fontId="125" fillId="0" borderId="0" xfId="0" applyNumberFormat="1" applyFont="1" applyBorder="1" applyAlignment="1">
      <alignment horizontal="right" vertical="center" wrapText="1"/>
    </xf>
    <xf numFmtId="180" fontId="125" fillId="0" borderId="0" xfId="0" applyNumberFormat="1" applyFont="1" applyBorder="1" applyAlignment="1">
      <alignment horizontal="right" vertical="center" wrapText="1"/>
    </xf>
    <xf numFmtId="176" fontId="99" fillId="0" borderId="7" xfId="0" applyNumberFormat="1" applyFont="1" applyBorder="1" applyAlignment="1">
      <alignment horizontal="right" vertical="center"/>
    </xf>
    <xf numFmtId="181" fontId="99" fillId="0" borderId="10" xfId="0" applyNumberFormat="1" applyFont="1" applyBorder="1" applyAlignment="1">
      <alignment horizontal="right" vertical="center"/>
    </xf>
    <xf numFmtId="179" fontId="99" fillId="0" borderId="11" xfId="0" applyNumberFormat="1" applyFont="1" applyBorder="1" applyAlignment="1">
      <alignment horizontal="right" vertical="center"/>
    </xf>
    <xf numFmtId="178" fontId="127" fillId="0" borderId="0" xfId="0" applyNumberFormat="1" applyFont="1" applyBorder="1" applyAlignment="1">
      <alignment horizontal="right" vertical="center" wrapText="1"/>
    </xf>
    <xf numFmtId="176" fontId="103" fillId="0" borderId="6" xfId="0" applyNumberFormat="1" applyFont="1" applyBorder="1" applyAlignment="1">
      <alignment horizontal="right" vertical="center"/>
    </xf>
    <xf numFmtId="0" fontId="86" fillId="0" borderId="48" xfId="0" applyFont="1" applyBorder="1" applyAlignment="1">
      <alignment horizontal="right" vertical="center"/>
    </xf>
    <xf numFmtId="179" fontId="86" fillId="0" borderId="35" xfId="0" applyNumberFormat="1" applyFont="1" applyBorder="1" applyAlignment="1">
      <alignment horizontal="right" vertical="center"/>
    </xf>
    <xf numFmtId="176" fontId="99" fillId="0" borderId="10" xfId="0" applyNumberFormat="1" applyFont="1" applyBorder="1" applyAlignment="1">
      <alignment horizontal="right" vertical="center"/>
    </xf>
    <xf numFmtId="179" fontId="99" fillId="0" borderId="6" xfId="0" applyNumberFormat="1" applyFont="1" applyBorder="1" applyAlignment="1">
      <alignment horizontal="right" vertical="center"/>
    </xf>
    <xf numFmtId="0" fontId="99" fillId="0" borderId="29" xfId="0" applyFont="1" applyBorder="1" applyAlignment="1">
      <alignment horizontal="center" vertical="center" wrapText="1"/>
    </xf>
    <xf numFmtId="49" fontId="87" fillId="0" borderId="0" xfId="0" applyNumberFormat="1" applyFont="1" applyBorder="1" applyAlignment="1">
      <alignment horizontal="right" vertical="center"/>
    </xf>
    <xf numFmtId="177" fontId="99" fillId="0" borderId="6" xfId="33" applyNumberFormat="1" applyFont="1" applyFill="1" applyBorder="1" applyAlignment="1">
      <alignment horizontal="right" vertical="center"/>
    </xf>
    <xf numFmtId="179" fontId="99" fillId="0" borderId="10" xfId="33" applyNumberFormat="1" applyFont="1" applyFill="1" applyBorder="1" applyAlignment="1">
      <alignment horizontal="right" vertical="center"/>
    </xf>
    <xf numFmtId="176" fontId="107" fillId="0" borderId="22" xfId="0" applyNumberFormat="1" applyFont="1" applyFill="1" applyBorder="1" applyAlignment="1">
      <alignment horizontal="right" vertical="center"/>
    </xf>
    <xf numFmtId="0" fontId="107" fillId="0" borderId="21" xfId="0" applyFont="1" applyBorder="1" applyAlignment="1">
      <alignment vertical="center"/>
    </xf>
    <xf numFmtId="176" fontId="100" fillId="0" borderId="22" xfId="0" applyNumberFormat="1" applyFont="1" applyFill="1" applyBorder="1" applyAlignment="1">
      <alignment horizontal="right" vertical="center"/>
    </xf>
    <xf numFmtId="179" fontId="100" fillId="0" borderId="21" xfId="0" applyNumberFormat="1" applyFont="1" applyBorder="1" applyAlignment="1">
      <alignment vertical="center"/>
    </xf>
    <xf numFmtId="176" fontId="100" fillId="0" borderId="20" xfId="0" applyNumberFormat="1" applyFont="1" applyFill="1" applyBorder="1" applyAlignment="1">
      <alignment horizontal="right" vertical="center"/>
    </xf>
    <xf numFmtId="179" fontId="100" fillId="0" borderId="60" xfId="0" applyNumberFormat="1" applyFont="1" applyFill="1" applyBorder="1" applyAlignment="1">
      <alignment horizontal="right" vertical="center"/>
    </xf>
    <xf numFmtId="181" fontId="100" fillId="0" borderId="65" xfId="0" applyNumberFormat="1" applyFont="1" applyBorder="1" applyAlignment="1">
      <alignment horizontal="right" vertical="center"/>
    </xf>
    <xf numFmtId="181" fontId="100" fillId="0" borderId="65" xfId="0" applyNumberFormat="1" applyFont="1" applyBorder="1" applyAlignment="1">
      <alignment horizontal="right"/>
    </xf>
    <xf numFmtId="179" fontId="100" fillId="0" borderId="66" xfId="0" applyNumberFormat="1" applyFont="1" applyBorder="1" applyAlignment="1">
      <alignment horizontal="right" vertical="center"/>
    </xf>
    <xf numFmtId="181" fontId="107" fillId="0" borderId="65" xfId="0" applyNumberFormat="1" applyFont="1" applyBorder="1" applyAlignment="1">
      <alignment horizontal="right" vertical="center"/>
    </xf>
    <xf numFmtId="179" fontId="107" fillId="0" borderId="66" xfId="0" applyNumberFormat="1" applyFont="1" applyBorder="1" applyAlignment="1">
      <alignment horizontal="right" vertical="center"/>
    </xf>
    <xf numFmtId="181" fontId="107" fillId="0" borderId="67" xfId="0" applyNumberFormat="1" applyFont="1" applyBorder="1" applyAlignment="1">
      <alignment horizontal="right" vertical="center"/>
    </xf>
    <xf numFmtId="181" fontId="107" fillId="0" borderId="67" xfId="0" applyNumberFormat="1" applyFont="1" applyBorder="1" applyAlignment="1">
      <alignment horizontal="right" wrapText="1"/>
    </xf>
    <xf numFmtId="179" fontId="107" fillId="0" borderId="64" xfId="0" applyNumberFormat="1" applyFont="1" applyBorder="1" applyAlignment="1">
      <alignment horizontal="right" vertical="center"/>
    </xf>
    <xf numFmtId="0" fontId="86" fillId="0" borderId="5" xfId="0" applyFont="1" applyBorder="1" applyAlignment="1">
      <alignment horizontal="center" vertical="center"/>
    </xf>
    <xf numFmtId="179" fontId="99" fillId="0" borderId="7" xfId="0" applyNumberFormat="1" applyFont="1" applyBorder="1" applyAlignment="1">
      <alignment horizontal="right" vertical="center"/>
    </xf>
    <xf numFmtId="179" fontId="99" fillId="0" borderId="6" xfId="0" applyNumberFormat="1" applyFont="1" applyBorder="1" applyAlignment="1">
      <alignment horizontal="right" vertical="center"/>
    </xf>
    <xf numFmtId="179" fontId="99" fillId="0" borderId="28" xfId="0" applyNumberFormat="1" applyFont="1" applyBorder="1" applyAlignment="1">
      <alignment horizontal="right" vertical="center"/>
    </xf>
    <xf numFmtId="0" fontId="86" fillId="0" borderId="6" xfId="0" applyFont="1" applyBorder="1" applyAlignment="1">
      <alignment horizontal="center" vertical="center"/>
    </xf>
    <xf numFmtId="179" fontId="100" fillId="0" borderId="10" xfId="0" applyNumberFormat="1" applyFont="1" applyBorder="1" applyAlignment="1">
      <alignment horizontal="right" vertical="center"/>
    </xf>
    <xf numFmtId="0" fontId="100" fillId="0" borderId="68" xfId="0" applyFont="1" applyBorder="1" applyAlignment="1">
      <alignment vertical="center"/>
    </xf>
    <xf numFmtId="0" fontId="100" fillId="0" borderId="65" xfId="0" applyFont="1" applyBorder="1" applyAlignment="1">
      <alignment vertical="center"/>
    </xf>
    <xf numFmtId="0" fontId="100" fillId="0" borderId="68" xfId="0" applyFont="1" applyBorder="1"/>
    <xf numFmtId="179" fontId="99" fillId="0" borderId="6" xfId="0" applyNumberFormat="1" applyFont="1" applyBorder="1" applyAlignment="1">
      <alignment horizontal="right" vertical="center"/>
    </xf>
    <xf numFmtId="180" fontId="100" fillId="0" borderId="65" xfId="0" applyNumberFormat="1" applyFont="1" applyBorder="1" applyAlignment="1">
      <alignment horizontal="center" vertical="center" wrapText="1"/>
    </xf>
    <xf numFmtId="180" fontId="100" fillId="0" borderId="67" xfId="0" applyNumberFormat="1" applyFont="1" applyBorder="1" applyAlignment="1">
      <alignment horizontal="center" vertical="center" wrapText="1"/>
    </xf>
    <xf numFmtId="0" fontId="86" fillId="0" borderId="69" xfId="8" applyFont="1" applyBorder="1" applyAlignment="1">
      <alignment horizontal="center" vertical="center"/>
    </xf>
    <xf numFmtId="0" fontId="99" fillId="0" borderId="65" xfId="0" applyFont="1" applyBorder="1" applyAlignment="1">
      <alignment horizontal="center" vertical="center"/>
    </xf>
    <xf numFmtId="0" fontId="99" fillId="0" borderId="67" xfId="0" applyFont="1" applyBorder="1" applyAlignment="1">
      <alignment horizontal="center" vertical="center"/>
    </xf>
    <xf numFmtId="181" fontId="99" fillId="0" borderId="65" xfId="0" applyNumberFormat="1" applyFont="1" applyBorder="1" applyAlignment="1">
      <alignment horizontal="right" vertical="center" wrapText="1"/>
    </xf>
    <xf numFmtId="181" fontId="99" fillId="0" borderId="67" xfId="0" applyNumberFormat="1" applyFont="1" applyBorder="1" applyAlignment="1">
      <alignment horizontal="right" vertical="center" wrapText="1"/>
    </xf>
    <xf numFmtId="180" fontId="107" fillId="0" borderId="21" xfId="0" applyNumberFormat="1" applyFont="1" applyBorder="1" applyAlignment="1">
      <alignment horizontal="right" vertical="center" wrapText="1"/>
    </xf>
    <xf numFmtId="181" fontId="64" fillId="0" borderId="22" xfId="0" applyNumberFormat="1" applyFont="1" applyFill="1" applyBorder="1" applyAlignment="1">
      <alignment horizontal="right" vertical="center"/>
    </xf>
    <xf numFmtId="180" fontId="100" fillId="0" borderId="21" xfId="0" applyNumberFormat="1" applyFont="1" applyBorder="1" applyAlignment="1">
      <alignment horizontal="right" vertical="center" wrapText="1"/>
    </xf>
    <xf numFmtId="0" fontId="100" fillId="0" borderId="21" xfId="0" applyFont="1" applyFill="1" applyBorder="1" applyAlignment="1">
      <alignment horizontal="right"/>
    </xf>
    <xf numFmtId="0" fontId="100" fillId="0" borderId="21" xfId="0" applyFont="1" applyFill="1" applyBorder="1" applyAlignment="1">
      <alignment horizontal="right" vertical="center"/>
    </xf>
    <xf numFmtId="181" fontId="100" fillId="0" borderId="21" xfId="0" applyNumberFormat="1" applyFont="1" applyBorder="1" applyAlignment="1">
      <alignment horizontal="right" vertical="center" wrapText="1"/>
    </xf>
    <xf numFmtId="181" fontId="107" fillId="0" borderId="22" xfId="0" applyNumberFormat="1" applyFont="1" applyBorder="1" applyAlignment="1">
      <alignment horizontal="right" vertical="center"/>
    </xf>
    <xf numFmtId="181" fontId="100" fillId="0" borderId="70" xfId="0" applyNumberFormat="1" applyFont="1" applyBorder="1" applyAlignment="1">
      <alignment horizontal="right" vertical="center" wrapText="1"/>
    </xf>
    <xf numFmtId="180" fontId="100" fillId="0" borderId="70" xfId="0" applyNumberFormat="1" applyFont="1" applyBorder="1" applyAlignment="1">
      <alignment horizontal="right" vertical="center" wrapText="1"/>
    </xf>
    <xf numFmtId="0" fontId="86" fillId="0" borderId="71" xfId="0" applyFont="1" applyBorder="1" applyAlignment="1">
      <alignment horizontal="center" vertical="center"/>
    </xf>
    <xf numFmtId="0" fontId="100" fillId="0" borderId="5" xfId="0" applyFont="1" applyBorder="1" applyAlignment="1">
      <alignment horizontal="center" vertical="center"/>
    </xf>
    <xf numFmtId="0" fontId="100" fillId="5" borderId="6" xfId="113" applyFont="1" applyFill="1" applyBorder="1" applyAlignment="1">
      <alignment horizontal="right" vertical="center" wrapText="1"/>
    </xf>
    <xf numFmtId="0" fontId="107" fillId="0" borderId="5" xfId="0" applyFont="1" applyFill="1" applyBorder="1" applyAlignment="1">
      <alignment horizontal="center" vertical="center"/>
    </xf>
    <xf numFmtId="0" fontId="107" fillId="5" borderId="6" xfId="113" applyFont="1" applyFill="1" applyBorder="1" applyAlignment="1">
      <alignment horizontal="right" vertical="center" wrapText="1"/>
    </xf>
    <xf numFmtId="0" fontId="100" fillId="0" borderId="71" xfId="0" applyFont="1" applyBorder="1" applyAlignment="1">
      <alignment horizontal="center" vertical="center"/>
    </xf>
    <xf numFmtId="0" fontId="100" fillId="5" borderId="67" xfId="113" applyFont="1" applyFill="1" applyBorder="1" applyAlignment="1">
      <alignment horizontal="right" vertical="center" wrapText="1"/>
    </xf>
    <xf numFmtId="0" fontId="64" fillId="0" borderId="6" xfId="0" applyFont="1" applyBorder="1" applyAlignment="1">
      <alignment horizontal="center" vertical="center"/>
    </xf>
    <xf numFmtId="0" fontId="132" fillId="5" borderId="6" xfId="113" applyFont="1" applyFill="1" applyBorder="1" applyAlignment="1">
      <alignment horizontal="right" vertical="center" wrapText="1"/>
    </xf>
    <xf numFmtId="176" fontId="100" fillId="5" borderId="6" xfId="113" applyNumberFormat="1" applyFont="1" applyFill="1" applyBorder="1" applyAlignment="1">
      <alignment horizontal="right" vertical="center" wrapText="1"/>
    </xf>
    <xf numFmtId="176" fontId="107" fillId="5" borderId="6" xfId="113" applyNumberFormat="1" applyFont="1" applyFill="1" applyBorder="1" applyAlignment="1">
      <alignment horizontal="right" vertical="center" wrapText="1"/>
    </xf>
    <xf numFmtId="176" fontId="100" fillId="5" borderId="67" xfId="113" applyNumberFormat="1" applyFont="1" applyFill="1" applyBorder="1" applyAlignment="1">
      <alignment horizontal="right" vertical="center" wrapText="1"/>
    </xf>
    <xf numFmtId="176" fontId="103" fillId="5" borderId="6" xfId="113" applyNumberFormat="1" applyFont="1" applyFill="1" applyBorder="1" applyAlignment="1">
      <alignment horizontal="right" vertical="center" wrapText="1"/>
    </xf>
    <xf numFmtId="0" fontId="131" fillId="5" borderId="0" xfId="113" applyFont="1" applyFill="1" applyBorder="1" applyAlignment="1">
      <alignment horizontal="right" vertical="center" wrapText="1"/>
    </xf>
    <xf numFmtId="0" fontId="130" fillId="5" borderId="0" xfId="113" applyFont="1" applyFill="1" applyBorder="1" applyAlignment="1">
      <alignment horizontal="right" vertical="center" wrapText="1"/>
    </xf>
    <xf numFmtId="181" fontId="100" fillId="5" borderId="6" xfId="113" applyNumberFormat="1" applyFont="1" applyFill="1" applyBorder="1" applyAlignment="1">
      <alignment horizontal="right" vertical="center" wrapText="1"/>
    </xf>
    <xf numFmtId="181" fontId="107" fillId="5" borderId="6" xfId="113" applyNumberFormat="1" applyFont="1" applyFill="1" applyBorder="1" applyAlignment="1">
      <alignment horizontal="right" vertical="center" wrapText="1"/>
    </xf>
    <xf numFmtId="181" fontId="100" fillId="5" borderId="67" xfId="113" applyNumberFormat="1" applyFont="1" applyFill="1" applyBorder="1" applyAlignment="1">
      <alignment horizontal="right" vertical="center" wrapText="1"/>
    </xf>
    <xf numFmtId="0" fontId="99" fillId="0" borderId="6" xfId="33" applyFont="1" applyFill="1" applyBorder="1" applyAlignment="1">
      <alignment horizontal="right" vertical="center"/>
    </xf>
    <xf numFmtId="177" fontId="99" fillId="0" borderId="10" xfId="31" applyNumberFormat="1" applyFont="1" applyFill="1" applyBorder="1" applyAlignment="1">
      <alignment horizontal="right" vertical="center"/>
    </xf>
    <xf numFmtId="180" fontId="3" fillId="0" borderId="0" xfId="0" applyNumberFormat="1" applyFont="1" applyBorder="1" applyAlignment="1">
      <alignment horizontal="center" vertical="center"/>
    </xf>
    <xf numFmtId="179" fontId="99" fillId="0" borderId="67" xfId="0" applyNumberFormat="1" applyFont="1" applyBorder="1" applyAlignment="1">
      <alignment horizontal="right" vertical="center"/>
    </xf>
    <xf numFmtId="179" fontId="103" fillId="0" borderId="6" xfId="0" applyNumberFormat="1" applyFont="1" applyBorder="1" applyAlignment="1">
      <alignment horizontal="right" vertical="center"/>
    </xf>
    <xf numFmtId="179" fontId="107" fillId="0" borderId="28" xfId="0" applyNumberFormat="1" applyFont="1" applyBorder="1" applyAlignment="1" applyProtection="1">
      <alignment horizontal="right" vertical="center"/>
      <protection locked="0"/>
    </xf>
    <xf numFmtId="0" fontId="86" fillId="0" borderId="67" xfId="0" applyFont="1" applyBorder="1" applyAlignment="1">
      <alignment horizontal="center" vertical="center"/>
    </xf>
    <xf numFmtId="179" fontId="3" fillId="0" borderId="0" xfId="0" applyNumberFormat="1" applyFont="1" applyBorder="1" applyAlignment="1">
      <alignment horizontal="center" vertical="center"/>
    </xf>
    <xf numFmtId="177" fontId="99" fillId="0" borderId="67" xfId="31" applyNumberFormat="1" applyFont="1" applyFill="1" applyBorder="1" applyAlignment="1">
      <alignment horizontal="right" vertical="center"/>
    </xf>
    <xf numFmtId="179" fontId="129" fillId="0" borderId="0" xfId="0" applyNumberFormat="1" applyFont="1" applyBorder="1" applyAlignment="1">
      <alignment horizontal="center" vertical="center"/>
    </xf>
    <xf numFmtId="179" fontId="103" fillId="0" borderId="7" xfId="0" applyNumberFormat="1" applyFont="1" applyBorder="1" applyAlignment="1">
      <alignment horizontal="right" vertical="center"/>
    </xf>
    <xf numFmtId="179" fontId="99" fillId="0" borderId="72" xfId="0" applyNumberFormat="1" applyFont="1" applyBorder="1" applyAlignment="1">
      <alignment horizontal="right" vertical="center"/>
    </xf>
    <xf numFmtId="179" fontId="107" fillId="0" borderId="45" xfId="0" applyNumberFormat="1" applyFont="1" applyBorder="1" applyAlignment="1">
      <alignment horizontal="right" vertical="center"/>
    </xf>
    <xf numFmtId="181" fontId="82" fillId="0" borderId="6" xfId="0" applyNumberFormat="1" applyFont="1" applyBorder="1" applyAlignment="1">
      <alignment horizontal="right" vertical="center"/>
    </xf>
    <xf numFmtId="179" fontId="82" fillId="0" borderId="7" xfId="0" applyNumberFormat="1" applyFont="1" applyBorder="1" applyAlignment="1">
      <alignment horizontal="right" vertical="center"/>
    </xf>
    <xf numFmtId="176" fontId="99" fillId="0" borderId="44" xfId="0" applyNumberFormat="1" applyFont="1" applyBorder="1" applyAlignment="1">
      <alignment horizontal="right" vertical="center"/>
    </xf>
    <xf numFmtId="179" fontId="99" fillId="0" borderId="30" xfId="0" applyNumberFormat="1" applyFont="1" applyBorder="1" applyAlignment="1">
      <alignment horizontal="right" vertical="center"/>
    </xf>
    <xf numFmtId="179" fontId="99" fillId="0" borderId="44" xfId="0" applyNumberFormat="1" applyFont="1" applyBorder="1" applyAlignment="1">
      <alignment horizontal="right" vertical="center"/>
    </xf>
    <xf numFmtId="179" fontId="0" fillId="0" borderId="0" xfId="0" applyNumberFormat="1" applyBorder="1" applyAlignment="1">
      <alignment horizontal="right" vertical="center"/>
    </xf>
    <xf numFmtId="179" fontId="133" fillId="0" borderId="0" xfId="0" applyNumberFormat="1" applyFont="1" applyBorder="1" applyAlignment="1">
      <alignment horizontal="right" vertical="center"/>
    </xf>
    <xf numFmtId="181" fontId="100" fillId="0" borderId="6" xfId="0" applyNumberFormat="1" applyFont="1" applyBorder="1" applyAlignment="1">
      <alignment vertical="center"/>
    </xf>
    <xf numFmtId="179" fontId="100" fillId="0" borderId="6" xfId="0" applyNumberFormat="1" applyFont="1" applyBorder="1" applyAlignment="1">
      <alignment vertical="center"/>
    </xf>
    <xf numFmtId="179" fontId="100" fillId="0" borderId="10" xfId="0" applyNumberFormat="1" applyFont="1" applyBorder="1" applyAlignment="1">
      <alignment vertical="center"/>
    </xf>
    <xf numFmtId="0" fontId="99" fillId="0" borderId="3" xfId="0" applyFont="1" applyBorder="1" applyAlignment="1">
      <alignment horizontal="center" vertical="center"/>
    </xf>
    <xf numFmtId="0" fontId="99" fillId="0" borderId="31" xfId="0" applyFont="1" applyBorder="1" applyAlignment="1">
      <alignment horizontal="center" vertical="center"/>
    </xf>
    <xf numFmtId="180" fontId="92" fillId="0" borderId="73" xfId="0" applyNumberFormat="1" applyFont="1" applyBorder="1" applyAlignment="1">
      <alignment horizontal="right" vertical="center"/>
    </xf>
    <xf numFmtId="181" fontId="89" fillId="0" borderId="73" xfId="0" applyNumberFormat="1" applyFont="1" applyBorder="1" applyAlignment="1">
      <alignment horizontal="right" vertical="center"/>
    </xf>
    <xf numFmtId="181" fontId="92" fillId="0" borderId="73" xfId="0" applyNumberFormat="1" applyFont="1" applyBorder="1" applyAlignment="1">
      <alignment horizontal="right" vertical="center"/>
    </xf>
    <xf numFmtId="181" fontId="89" fillId="0" borderId="74" xfId="0" applyNumberFormat="1" applyFont="1" applyBorder="1" applyAlignment="1">
      <alignment horizontal="right" vertical="center"/>
    </xf>
    <xf numFmtId="0" fontId="99" fillId="0" borderId="70" xfId="0" applyFont="1" applyBorder="1" applyAlignment="1">
      <alignment horizontal="center" vertical="center" wrapText="1"/>
    </xf>
    <xf numFmtId="0" fontId="86" fillId="0" borderId="70" xfId="0" applyFont="1" applyBorder="1" applyAlignment="1">
      <alignment horizontal="center" vertical="center" wrapText="1"/>
    </xf>
    <xf numFmtId="0" fontId="64" fillId="0" borderId="68" xfId="0" applyFont="1" applyBorder="1" applyAlignment="1">
      <alignment horizontal="center" vertical="center"/>
    </xf>
    <xf numFmtId="0" fontId="100" fillId="0" borderId="68" xfId="0" applyFont="1" applyBorder="1" applyAlignment="1">
      <alignment horizontal="center" vertical="center"/>
    </xf>
    <xf numFmtId="0" fontId="107" fillId="0" borderId="68" xfId="0" applyFont="1" applyFill="1" applyBorder="1" applyAlignment="1">
      <alignment horizontal="center" vertical="center"/>
    </xf>
    <xf numFmtId="176" fontId="100" fillId="2" borderId="65" xfId="0" applyNumberFormat="1" applyFont="1" applyFill="1" applyBorder="1" applyAlignment="1">
      <alignment vertical="center"/>
    </xf>
    <xf numFmtId="179" fontId="100" fillId="2" borderId="65" xfId="0" applyNumberFormat="1" applyFont="1" applyFill="1" applyBorder="1" applyAlignment="1">
      <alignment vertical="center"/>
    </xf>
    <xf numFmtId="176" fontId="100" fillId="2" borderId="67" xfId="0" applyNumberFormat="1" applyFont="1" applyFill="1" applyBorder="1" applyAlignment="1">
      <alignment vertical="center"/>
    </xf>
    <xf numFmtId="179" fontId="100" fillId="2" borderId="67" xfId="0" applyNumberFormat="1" applyFont="1" applyFill="1" applyBorder="1" applyAlignment="1">
      <alignment vertical="center"/>
    </xf>
    <xf numFmtId="176" fontId="107" fillId="2" borderId="65" xfId="0" applyNumberFormat="1" applyFont="1" applyFill="1" applyBorder="1" applyAlignment="1">
      <alignment vertical="center"/>
    </xf>
    <xf numFmtId="179" fontId="107" fillId="2" borderId="65" xfId="0" applyNumberFormat="1" applyFont="1" applyFill="1" applyBorder="1" applyAlignment="1">
      <alignment vertical="center"/>
    </xf>
    <xf numFmtId="176" fontId="107" fillId="0" borderId="65" xfId="0" applyNumberFormat="1" applyFont="1" applyFill="1" applyBorder="1" applyAlignment="1">
      <alignment vertical="center"/>
    </xf>
    <xf numFmtId="179" fontId="107" fillId="0" borderId="65" xfId="0" applyNumberFormat="1" applyFont="1" applyFill="1" applyBorder="1" applyAlignment="1">
      <alignment vertical="center"/>
    </xf>
    <xf numFmtId="176" fontId="134" fillId="2" borderId="0" xfId="0" applyNumberFormat="1" applyFont="1" applyFill="1" applyBorder="1" applyAlignment="1"/>
    <xf numFmtId="179" fontId="134" fillId="2" borderId="0" xfId="0" applyNumberFormat="1" applyFont="1" applyFill="1" applyBorder="1" applyAlignment="1"/>
    <xf numFmtId="176" fontId="12" fillId="2" borderId="0" xfId="0" applyNumberFormat="1" applyFont="1" applyFill="1" applyBorder="1" applyAlignment="1"/>
    <xf numFmtId="179" fontId="12" fillId="2" borderId="0" xfId="0" applyNumberFormat="1" applyFont="1" applyFill="1" applyBorder="1" applyAlignment="1"/>
    <xf numFmtId="176" fontId="12" fillId="0" borderId="0" xfId="0" applyNumberFormat="1" applyFont="1" applyFill="1" applyBorder="1" applyAlignment="1"/>
    <xf numFmtId="179" fontId="12" fillId="0" borderId="0" xfId="0" applyNumberFormat="1" applyFont="1" applyFill="1" applyBorder="1" applyAlignment="1"/>
    <xf numFmtId="180" fontId="100" fillId="0" borderId="65" xfId="120" applyNumberFormat="1" applyFont="1" applyBorder="1" applyAlignment="1">
      <alignment horizontal="right" vertical="center"/>
    </xf>
    <xf numFmtId="180" fontId="100" fillId="0" borderId="67" xfId="120" applyNumberFormat="1" applyFont="1" applyBorder="1" applyAlignment="1">
      <alignment horizontal="right" vertical="center"/>
    </xf>
    <xf numFmtId="180" fontId="107" fillId="0" borderId="65" xfId="120" applyNumberFormat="1" applyFont="1" applyBorder="1" applyAlignment="1">
      <alignment horizontal="right" vertical="center"/>
    </xf>
    <xf numFmtId="180" fontId="107" fillId="0" borderId="0" xfId="120" applyNumberFormat="1" applyFont="1" applyBorder="1" applyAlignment="1">
      <alignment horizontal="right" vertical="center"/>
    </xf>
    <xf numFmtId="181" fontId="100" fillId="2" borderId="67" xfId="0" applyNumberFormat="1" applyFont="1" applyFill="1" applyBorder="1" applyAlignment="1">
      <alignment vertical="center"/>
    </xf>
    <xf numFmtId="180" fontId="107" fillId="0" borderId="0" xfId="120" applyNumberFormat="1" applyFont="1" applyBorder="1" applyAlignment="1">
      <alignment vertical="center"/>
    </xf>
    <xf numFmtId="180" fontId="107" fillId="0" borderId="65" xfId="120" applyNumberFormat="1" applyFont="1" applyBorder="1" applyAlignment="1">
      <alignment vertical="center"/>
    </xf>
    <xf numFmtId="180" fontId="100" fillId="0" borderId="67" xfId="120" applyNumberFormat="1" applyFont="1" applyBorder="1" applyAlignment="1">
      <alignment vertical="center"/>
    </xf>
    <xf numFmtId="180" fontId="100" fillId="0" borderId="65" xfId="120" applyNumberFormat="1" applyFont="1" applyBorder="1" applyAlignment="1">
      <alignment vertical="center"/>
    </xf>
    <xf numFmtId="180" fontId="136" fillId="0" borderId="0" xfId="120" applyNumberFormat="1" applyFont="1" applyBorder="1" applyAlignment="1">
      <alignment vertical="center"/>
    </xf>
    <xf numFmtId="180" fontId="135" fillId="0" borderId="0" xfId="120" applyNumberFormat="1" applyFont="1" applyBorder="1" applyAlignment="1">
      <alignment vertical="center"/>
    </xf>
    <xf numFmtId="180" fontId="135" fillId="0" borderId="2" xfId="120" applyNumberFormat="1" applyFont="1" applyBorder="1" applyAlignment="1">
      <alignment vertical="center"/>
    </xf>
    <xf numFmtId="179" fontId="100" fillId="0" borderId="64" xfId="120" applyNumberFormat="1" applyFont="1" applyBorder="1" applyAlignment="1">
      <alignment horizontal="right" vertical="center"/>
    </xf>
    <xf numFmtId="179" fontId="100" fillId="0" borderId="67" xfId="120" applyNumberFormat="1" applyFont="1" applyBorder="1" applyAlignment="1">
      <alignment horizontal="right" vertical="center"/>
    </xf>
    <xf numFmtId="180" fontId="100" fillId="0" borderId="66" xfId="120" applyNumberFormat="1" applyFont="1" applyBorder="1" applyAlignment="1">
      <alignment horizontal="right" vertical="center"/>
    </xf>
    <xf numFmtId="179" fontId="100" fillId="0" borderId="66" xfId="120" applyNumberFormat="1" applyFont="1" applyBorder="1" applyAlignment="1">
      <alignment horizontal="right" vertical="center"/>
    </xf>
    <xf numFmtId="179" fontId="100" fillId="0" borderId="65" xfId="120" applyNumberFormat="1" applyFont="1" applyBorder="1" applyAlignment="1">
      <alignment horizontal="right" vertical="center"/>
    </xf>
    <xf numFmtId="179" fontId="107" fillId="0" borderId="66" xfId="120" applyNumberFormat="1" applyFont="1" applyBorder="1" applyAlignment="1">
      <alignment horizontal="right" vertical="center"/>
    </xf>
    <xf numFmtId="179" fontId="107" fillId="0" borderId="65" xfId="120" applyNumberFormat="1" applyFont="1" applyBorder="1" applyAlignment="1">
      <alignment horizontal="right" vertical="center"/>
    </xf>
    <xf numFmtId="179" fontId="100" fillId="0" borderId="0" xfId="120" applyNumberFormat="1" applyFont="1" applyBorder="1" applyAlignment="1">
      <alignment horizontal="right" vertical="center"/>
    </xf>
    <xf numFmtId="179" fontId="107" fillId="0" borderId="0" xfId="120" applyNumberFormat="1" applyFont="1" applyBorder="1" applyAlignment="1">
      <alignment horizontal="right" vertical="center"/>
    </xf>
    <xf numFmtId="180" fontId="135" fillId="0" borderId="0" xfId="120" applyNumberFormat="1" applyFont="1" applyBorder="1" applyAlignment="1">
      <alignment horizontal="right" vertical="center"/>
    </xf>
    <xf numFmtId="179" fontId="136" fillId="0" borderId="0" xfId="120" applyNumberFormat="1" applyFont="1" applyBorder="1" applyAlignment="1">
      <alignment horizontal="right" vertical="center"/>
    </xf>
    <xf numFmtId="179" fontId="135" fillId="0" borderId="0" xfId="120" applyNumberFormat="1" applyFont="1" applyBorder="1" applyAlignment="1">
      <alignment horizontal="right" vertical="center"/>
    </xf>
    <xf numFmtId="179" fontId="135" fillId="0" borderId="2" xfId="120" applyNumberFormat="1" applyFont="1" applyBorder="1" applyAlignment="1">
      <alignment horizontal="right" vertical="center"/>
    </xf>
    <xf numFmtId="181" fontId="107" fillId="0" borderId="65" xfId="0" applyNumberFormat="1" applyFont="1" applyFill="1" applyBorder="1" applyAlignment="1">
      <alignment vertical="center"/>
    </xf>
    <xf numFmtId="181" fontId="100" fillId="2" borderId="65" xfId="0" applyNumberFormat="1" applyFont="1" applyFill="1" applyBorder="1" applyAlignment="1">
      <alignment vertical="center"/>
    </xf>
    <xf numFmtId="0" fontId="100" fillId="2" borderId="77" xfId="1" applyFont="1" applyFill="1" applyBorder="1" applyAlignment="1"/>
    <xf numFmtId="181" fontId="100" fillId="2" borderId="43" xfId="1" applyNumberFormat="1" applyFont="1" applyFill="1" applyBorder="1" applyAlignment="1"/>
    <xf numFmtId="179" fontId="100" fillId="2" borderId="41" xfId="1" applyNumberFormat="1" applyFont="1" applyFill="1" applyBorder="1" applyAlignment="1"/>
    <xf numFmtId="0" fontId="100" fillId="28" borderId="77" xfId="1" applyFont="1" applyFill="1" applyBorder="1" applyAlignment="1"/>
    <xf numFmtId="181" fontId="100" fillId="28" borderId="43" xfId="1" applyNumberFormat="1" applyFont="1" applyFill="1" applyBorder="1" applyAlignment="1"/>
    <xf numFmtId="179" fontId="100" fillId="28" borderId="41" xfId="1" applyNumberFormat="1" applyFont="1" applyFill="1" applyBorder="1" applyAlignment="1"/>
    <xf numFmtId="0" fontId="100" fillId="2" borderId="76" xfId="1" applyFont="1" applyFill="1" applyBorder="1" applyAlignment="1"/>
    <xf numFmtId="181" fontId="100" fillId="2" borderId="78" xfId="1" applyNumberFormat="1" applyFont="1" applyFill="1" applyBorder="1" applyAlignment="1"/>
    <xf numFmtId="179" fontId="100" fillId="2" borderId="79" xfId="1" applyNumberFormat="1" applyFont="1" applyFill="1" applyBorder="1" applyAlignment="1"/>
    <xf numFmtId="0" fontId="100" fillId="28" borderId="77" xfId="1" applyFont="1" applyFill="1" applyBorder="1" applyAlignment="1">
      <alignment horizontal="center"/>
    </xf>
    <xf numFmtId="181" fontId="100" fillId="28" borderId="43" xfId="1" applyNumberFormat="1" applyFont="1" applyFill="1" applyBorder="1" applyAlignment="1">
      <alignment horizontal="center"/>
    </xf>
    <xf numFmtId="179" fontId="100" fillId="28" borderId="43" xfId="1" applyNumberFormat="1" applyFont="1" applyFill="1" applyBorder="1" applyAlignment="1">
      <alignment horizontal="center"/>
    </xf>
    <xf numFmtId="0" fontId="100" fillId="2" borderId="77" xfId="1" applyFont="1" applyFill="1" applyBorder="1" applyAlignment="1">
      <alignment horizontal="center"/>
    </xf>
    <xf numFmtId="181" fontId="100" fillId="2" borderId="43" xfId="1" applyNumberFormat="1" applyFont="1" applyFill="1" applyBorder="1" applyAlignment="1">
      <alignment horizontal="center"/>
    </xf>
    <xf numFmtId="179" fontId="100" fillId="2" borderId="43" xfId="1" applyNumberFormat="1" applyFont="1" applyFill="1" applyBorder="1" applyAlignment="1">
      <alignment horizontal="center"/>
    </xf>
    <xf numFmtId="0" fontId="100" fillId="2" borderId="76" xfId="1" applyFont="1" applyFill="1" applyBorder="1" applyAlignment="1">
      <alignment horizontal="center"/>
    </xf>
    <xf numFmtId="181" fontId="100" fillId="2" borderId="78" xfId="1" applyNumberFormat="1" applyFont="1" applyFill="1" applyBorder="1" applyAlignment="1">
      <alignment horizontal="center"/>
    </xf>
    <xf numFmtId="179" fontId="100" fillId="2" borderId="78" xfId="1" applyNumberFormat="1" applyFont="1" applyFill="1" applyBorder="1" applyAlignment="1">
      <alignment horizontal="center"/>
    </xf>
    <xf numFmtId="179" fontId="99" fillId="0" borderId="7" xfId="0" applyNumberFormat="1" applyFont="1" applyBorder="1" applyAlignment="1">
      <alignment horizontal="right" vertical="center"/>
    </xf>
    <xf numFmtId="0" fontId="99" fillId="0" borderId="28" xfId="0" applyFont="1" applyBorder="1" applyAlignment="1">
      <alignment horizontal="center" vertical="center" wrapText="1"/>
    </xf>
    <xf numFmtId="0" fontId="99" fillId="0" borderId="6" xfId="0" applyFont="1" applyBorder="1" applyAlignment="1">
      <alignment horizontal="center" vertical="center" wrapText="1"/>
    </xf>
    <xf numFmtId="181" fontId="89" fillId="0" borderId="73" xfId="0" applyNumberFormat="1" applyFont="1" applyBorder="1" applyAlignment="1">
      <alignment vertical="center"/>
    </xf>
    <xf numFmtId="181" fontId="92" fillId="0" borderId="73" xfId="0" applyNumberFormat="1" applyFont="1" applyBorder="1" applyAlignment="1">
      <alignment vertical="center"/>
    </xf>
    <xf numFmtId="181" fontId="89" fillId="0" borderId="74" xfId="0" applyNumberFormat="1" applyFont="1" applyBorder="1" applyAlignment="1">
      <alignment vertical="center"/>
    </xf>
    <xf numFmtId="1" fontId="100" fillId="0" borderId="65" xfId="120" applyNumberFormat="1" applyFont="1" applyBorder="1" applyAlignment="1">
      <alignment vertical="center"/>
    </xf>
    <xf numFmtId="1" fontId="100" fillId="0" borderId="67" xfId="120" applyNumberFormat="1" applyFont="1" applyBorder="1" applyAlignment="1">
      <alignment vertical="center"/>
    </xf>
    <xf numFmtId="1" fontId="107" fillId="0" borderId="0" xfId="120" applyNumberFormat="1" applyFont="1" applyBorder="1" applyAlignment="1">
      <alignment horizontal="right" vertical="center"/>
    </xf>
    <xf numFmtId="1" fontId="107" fillId="0" borderId="65" xfId="120" applyNumberFormat="1" applyFont="1" applyBorder="1" applyAlignment="1">
      <alignment vertical="center"/>
    </xf>
    <xf numFmtId="181" fontId="99" fillId="0" borderId="6" xfId="32" applyNumberFormat="1" applyFont="1" applyBorder="1" applyAlignment="1">
      <alignment horizontal="center" vertical="center" wrapText="1"/>
    </xf>
    <xf numFmtId="0" fontId="99" fillId="0" borderId="64" xfId="0" applyFont="1" applyBorder="1" applyAlignment="1">
      <alignment vertical="center"/>
    </xf>
    <xf numFmtId="0" fontId="99" fillId="0" borderId="67" xfId="0" applyFont="1" applyBorder="1" applyAlignment="1">
      <alignment vertical="center"/>
    </xf>
    <xf numFmtId="0" fontId="99" fillId="0" borderId="66" xfId="0" applyFont="1" applyBorder="1" applyAlignment="1">
      <alignment vertical="center"/>
    </xf>
    <xf numFmtId="0" fontId="99" fillId="0" borderId="65" xfId="0" applyFont="1" applyBorder="1" applyAlignment="1">
      <alignment vertical="center"/>
    </xf>
    <xf numFmtId="1" fontId="100" fillId="0" borderId="6" xfId="0" applyNumberFormat="1" applyFont="1" applyBorder="1" applyAlignment="1">
      <alignment vertical="center"/>
    </xf>
    <xf numFmtId="1" fontId="100" fillId="0" borderId="6" xfId="0" applyNumberFormat="1" applyFont="1" applyBorder="1" applyAlignment="1">
      <alignment horizontal="right" vertical="center"/>
    </xf>
    <xf numFmtId="181" fontId="97" fillId="0" borderId="64" xfId="0" applyNumberFormat="1" applyFont="1" applyBorder="1" applyAlignment="1">
      <alignment horizontal="right" vertical="center"/>
    </xf>
    <xf numFmtId="1" fontId="107" fillId="0" borderId="0" xfId="120" applyNumberFormat="1" applyFont="1" applyBorder="1" applyAlignment="1">
      <alignment vertical="center"/>
    </xf>
    <xf numFmtId="0" fontId="99" fillId="0" borderId="68" xfId="0" applyFont="1" applyBorder="1" applyAlignment="1">
      <alignment horizontal="center" vertical="center"/>
    </xf>
    <xf numFmtId="180" fontId="136" fillId="0" borderId="0" xfId="120" applyNumberFormat="1" applyFont="1" applyBorder="1" applyAlignment="1">
      <alignment vertical="center"/>
    </xf>
    <xf numFmtId="180" fontId="135" fillId="0" borderId="0" xfId="120" applyNumberFormat="1" applyFont="1" applyBorder="1" applyAlignment="1">
      <alignment horizontal="right" vertical="center"/>
    </xf>
    <xf numFmtId="180" fontId="135" fillId="0" borderId="0" xfId="120" applyNumberFormat="1" applyFont="1" applyBorder="1" applyAlignment="1">
      <alignment vertical="center"/>
    </xf>
    <xf numFmtId="180" fontId="135" fillId="0" borderId="2" xfId="120" applyNumberFormat="1" applyFont="1" applyBorder="1" applyAlignment="1">
      <alignment vertical="center"/>
    </xf>
    <xf numFmtId="1" fontId="135" fillId="0" borderId="0" xfId="120" applyNumberFormat="1" applyFont="1" applyBorder="1" applyAlignment="1">
      <alignment vertical="center"/>
    </xf>
    <xf numFmtId="1" fontId="135" fillId="0" borderId="2" xfId="120" applyNumberFormat="1" applyFont="1" applyBorder="1" applyAlignment="1">
      <alignment vertical="center"/>
    </xf>
    <xf numFmtId="1" fontId="136" fillId="0" borderId="0" xfId="120" applyNumberFormat="1" applyFont="1" applyBorder="1" applyAlignment="1">
      <alignment vertical="center"/>
    </xf>
    <xf numFmtId="0" fontId="99" fillId="0" borderId="65" xfId="0" applyFont="1" applyBorder="1" applyAlignment="1">
      <alignment horizontal="right" vertical="center"/>
    </xf>
    <xf numFmtId="0" fontId="99" fillId="0" borderId="67" xfId="0" applyFont="1" applyBorder="1" applyAlignment="1">
      <alignment horizontal="right" vertical="center"/>
    </xf>
    <xf numFmtId="179" fontId="99" fillId="0" borderId="67" xfId="8" applyNumberFormat="1" applyFont="1" applyBorder="1" applyAlignment="1">
      <alignment horizontal="right" vertical="center"/>
    </xf>
    <xf numFmtId="179" fontId="99" fillId="0" borderId="65" xfId="8" applyNumberFormat="1" applyFont="1" applyBorder="1" applyAlignment="1">
      <alignment horizontal="right" vertical="center"/>
    </xf>
    <xf numFmtId="0" fontId="99" fillId="0" borderId="68" xfId="0" applyFont="1" applyBorder="1" applyAlignment="1">
      <alignment vertical="center"/>
    </xf>
    <xf numFmtId="0" fontId="99" fillId="0" borderId="71" xfId="0" applyFont="1" applyBorder="1" applyAlignment="1">
      <alignment vertical="center"/>
    </xf>
    <xf numFmtId="0" fontId="99" fillId="4" borderId="65" xfId="0" applyFont="1" applyFill="1" applyBorder="1" applyAlignment="1">
      <alignment horizontal="center" vertical="center"/>
    </xf>
    <xf numFmtId="0" fontId="103" fillId="0" borderId="65" xfId="0" applyFont="1" applyBorder="1" applyAlignment="1">
      <alignment vertical="center"/>
    </xf>
    <xf numFmtId="0" fontId="103" fillId="0" borderId="66" xfId="0" applyFont="1" applyBorder="1" applyAlignment="1">
      <alignment vertical="center"/>
    </xf>
    <xf numFmtId="176" fontId="134" fillId="2" borderId="0" xfId="1" applyNumberFormat="1" applyFont="1" applyFill="1" applyBorder="1" applyAlignment="1"/>
    <xf numFmtId="0" fontId="12" fillId="28" borderId="0" xfId="1" applyFont="1" applyFill="1" applyBorder="1" applyAlignment="1"/>
    <xf numFmtId="176" fontId="12" fillId="28" borderId="0" xfId="1" applyNumberFormat="1" applyFont="1" applyFill="1" applyBorder="1" applyAlignment="1"/>
    <xf numFmtId="179" fontId="12" fillId="28" borderId="0" xfId="1" applyNumberFormat="1" applyFont="1" applyFill="1" applyBorder="1" applyAlignment="1"/>
    <xf numFmtId="0" fontId="12" fillId="2" borderId="0" xfId="1" applyFont="1" applyFill="1" applyBorder="1" applyAlignment="1"/>
    <xf numFmtId="176" fontId="12" fillId="2" borderId="0" xfId="1" applyNumberFormat="1" applyFont="1" applyFill="1" applyBorder="1" applyAlignment="1"/>
    <xf numFmtId="179" fontId="12" fillId="2" borderId="0" xfId="1" applyNumberFormat="1" applyFont="1" applyFill="1" applyBorder="1" applyAlignment="1"/>
    <xf numFmtId="0" fontId="99" fillId="0" borderId="46" xfId="0" applyFont="1" applyBorder="1" applyAlignment="1">
      <alignment horizontal="center" vertical="center"/>
    </xf>
    <xf numFmtId="0" fontId="99" fillId="0" borderId="13" xfId="0" applyFont="1" applyBorder="1" applyAlignment="1">
      <alignment horizontal="center" vertical="center"/>
    </xf>
    <xf numFmtId="176" fontId="99" fillId="2" borderId="6" xfId="24" applyNumberFormat="1" applyFont="1" applyFill="1" applyBorder="1" applyAlignment="1">
      <alignment horizontal="right" vertical="center"/>
    </xf>
    <xf numFmtId="179" fontId="99" fillId="2" borderId="7" xfId="0" applyNumberFormat="1" applyFont="1" applyFill="1" applyBorder="1" applyAlignment="1">
      <alignment horizontal="right" vertical="center"/>
    </xf>
    <xf numFmtId="177" fontId="99" fillId="2" borderId="6" xfId="33" applyNumberFormat="1" applyFont="1" applyFill="1" applyBorder="1" applyAlignment="1">
      <alignment horizontal="right" vertical="center"/>
    </xf>
    <xf numFmtId="0" fontId="99" fillId="0" borderId="6" xfId="33" applyNumberFormat="1" applyFont="1" applyFill="1" applyBorder="1" applyAlignment="1">
      <alignment horizontal="right" vertical="center"/>
    </xf>
    <xf numFmtId="177" fontId="99" fillId="2" borderId="6" xfId="31" applyNumberFormat="1" applyFont="1" applyFill="1" applyBorder="1" applyAlignment="1">
      <alignment horizontal="right" vertical="center"/>
    </xf>
    <xf numFmtId="181" fontId="100" fillId="0" borderId="67" xfId="0" applyNumberFormat="1" applyFont="1" applyBorder="1" applyAlignment="1">
      <alignment horizontal="right" vertical="center"/>
    </xf>
    <xf numFmtId="179" fontId="100" fillId="0" borderId="64" xfId="0" applyNumberFormat="1" applyFont="1" applyBorder="1" applyAlignment="1">
      <alignment horizontal="right" vertical="center"/>
    </xf>
    <xf numFmtId="181" fontId="99" fillId="2" borderId="6" xfId="0" applyNumberFormat="1" applyFont="1" applyFill="1" applyBorder="1" applyAlignment="1">
      <alignment horizontal="center" vertical="center" wrapText="1"/>
    </xf>
    <xf numFmtId="181" fontId="99" fillId="2" borderId="6" xfId="32" applyNumberFormat="1" applyFont="1" applyFill="1" applyBorder="1" applyAlignment="1">
      <alignment horizontal="center" vertical="center" wrapText="1"/>
    </xf>
    <xf numFmtId="183" fontId="99" fillId="0" borderId="28" xfId="0" applyNumberFormat="1" applyFont="1" applyBorder="1" applyAlignment="1">
      <alignment horizontal="right" vertical="center"/>
    </xf>
    <xf numFmtId="177" fontId="99" fillId="0" borderId="28" xfId="0" applyNumberFormat="1" applyFont="1" applyBorder="1" applyAlignment="1">
      <alignment horizontal="right" vertical="center"/>
    </xf>
    <xf numFmtId="0" fontId="63" fillId="0" borderId="73" xfId="0" applyFont="1" applyFill="1" applyBorder="1" applyAlignment="1">
      <alignment horizontal="center" vertical="center" wrapText="1"/>
    </xf>
    <xf numFmtId="0" fontId="63" fillId="0" borderId="73" xfId="0" applyFont="1" applyFill="1" applyBorder="1" applyAlignment="1">
      <alignment horizontal="center" vertical="center"/>
    </xf>
    <xf numFmtId="0" fontId="63" fillId="0" borderId="74" xfId="0" applyFont="1" applyFill="1" applyBorder="1" applyAlignment="1">
      <alignment horizontal="center" vertical="center" wrapText="1"/>
    </xf>
    <xf numFmtId="179" fontId="100" fillId="0" borderId="65" xfId="0" applyNumberFormat="1" applyFont="1" applyBorder="1" applyAlignment="1">
      <alignment horizontal="right" vertical="center"/>
    </xf>
    <xf numFmtId="179" fontId="100" fillId="0" borderId="67" xfId="0" applyNumberFormat="1" applyFont="1" applyBorder="1" applyAlignment="1">
      <alignment horizontal="right" vertical="center"/>
    </xf>
    <xf numFmtId="177" fontId="99" fillId="0" borderId="28" xfId="0" applyNumberFormat="1" applyFont="1" applyFill="1" applyBorder="1" applyAlignment="1">
      <alignment horizontal="right" vertical="center"/>
    </xf>
    <xf numFmtId="0" fontId="86" fillId="0" borderId="66" xfId="0" applyFont="1" applyBorder="1" applyAlignment="1">
      <alignment horizontal="center" vertical="center"/>
    </xf>
    <xf numFmtId="0" fontId="86" fillId="0" borderId="64" xfId="0" applyFont="1" applyBorder="1" applyAlignment="1">
      <alignment horizontal="center" vertical="center"/>
    </xf>
    <xf numFmtId="179" fontId="82" fillId="0" borderId="72" xfId="0" applyNumberFormat="1" applyFont="1" applyBorder="1" applyAlignment="1">
      <alignment horizontal="right" vertical="center"/>
    </xf>
    <xf numFmtId="181" fontId="2" fillId="0" borderId="0" xfId="0" applyNumberFormat="1" applyFont="1" applyBorder="1" applyAlignment="1">
      <alignment horizontal="center" vertical="center"/>
    </xf>
    <xf numFmtId="179" fontId="2" fillId="0" borderId="0" xfId="0" applyNumberFormat="1" applyFont="1" applyBorder="1" applyAlignment="1">
      <alignment horizontal="center" vertical="center"/>
    </xf>
    <xf numFmtId="0" fontId="138" fillId="0" borderId="0" xfId="0" applyFont="1" applyAlignment="1">
      <alignment horizontal="center" wrapText="1"/>
    </xf>
    <xf numFmtId="0" fontId="0" fillId="0" borderId="0" xfId="0" applyAlignment="1">
      <alignment wrapText="1"/>
    </xf>
    <xf numFmtId="0" fontId="139" fillId="0" borderId="0" xfId="0" applyFont="1" applyAlignment="1">
      <alignment horizontal="center" wrapText="1"/>
    </xf>
    <xf numFmtId="0" fontId="140" fillId="0" borderId="0" xfId="0" applyFont="1" applyAlignment="1">
      <alignment horizontal="left" wrapText="1"/>
    </xf>
    <xf numFmtId="0" fontId="140" fillId="0" borderId="0" xfId="0" applyFont="1" applyAlignment="1">
      <alignment horizontal="right"/>
    </xf>
    <xf numFmtId="31" fontId="140" fillId="0" borderId="0" xfId="0" applyNumberFormat="1" applyFont="1"/>
    <xf numFmtId="0" fontId="138" fillId="0" borderId="0" xfId="0" applyFont="1" applyAlignment="1">
      <alignment horizontal="center"/>
    </xf>
    <xf numFmtId="0" fontId="34" fillId="0" borderId="0" xfId="0" applyFont="1" applyAlignment="1">
      <alignment horizontal="justify"/>
    </xf>
    <xf numFmtId="0" fontId="35" fillId="0" borderId="0" xfId="0" applyFont="1" applyAlignment="1">
      <alignment horizontal="justify"/>
    </xf>
    <xf numFmtId="0" fontId="26" fillId="0" borderId="0" xfId="0" applyFont="1" applyBorder="1" applyAlignment="1">
      <alignment horizontal="center"/>
    </xf>
    <xf numFmtId="0" fontId="11" fillId="0" borderId="0" xfId="0" applyFont="1" applyBorder="1" applyAlignment="1">
      <alignment horizontal="center"/>
    </xf>
    <xf numFmtId="0" fontId="24" fillId="0" borderId="0" xfId="0" applyFont="1" applyBorder="1" applyAlignment="1">
      <alignment horizontal="center"/>
    </xf>
    <xf numFmtId="0" fontId="10" fillId="0" borderId="0" xfId="0" applyFont="1" applyBorder="1" applyAlignment="1">
      <alignment horizontal="center"/>
    </xf>
    <xf numFmtId="0" fontId="13" fillId="0" borderId="0" xfId="0" applyFont="1" applyAlignment="1">
      <alignment horizontal="center" vertical="center"/>
    </xf>
    <xf numFmtId="0" fontId="0" fillId="0" borderId="0" xfId="0" applyFill="1" applyAlignment="1">
      <alignment horizontal="center"/>
    </xf>
    <xf numFmtId="0" fontId="88" fillId="0" borderId="31" xfId="33" applyFont="1" applyFill="1" applyBorder="1" applyAlignment="1">
      <alignment horizontal="center" vertical="center" wrapText="1"/>
    </xf>
    <xf numFmtId="0" fontId="88" fillId="0" borderId="7" xfId="33" applyFont="1" applyFill="1" applyBorder="1" applyAlignment="1">
      <alignment horizontal="center" vertical="center" wrapText="1"/>
    </xf>
    <xf numFmtId="0" fontId="89" fillId="0" borderId="2" xfId="0" applyFont="1" applyBorder="1" applyAlignment="1">
      <alignment horizontal="right" wrapText="1"/>
    </xf>
    <xf numFmtId="0" fontId="89" fillId="0" borderId="2" xfId="33" applyFont="1" applyBorder="1" applyAlignment="1">
      <alignment horizontal="right"/>
    </xf>
    <xf numFmtId="0" fontId="101" fillId="0" borderId="0" xfId="0" applyFont="1" applyAlignment="1">
      <alignment horizontal="center"/>
    </xf>
    <xf numFmtId="0" fontId="88" fillId="0" borderId="4" xfId="33" applyFont="1" applyBorder="1" applyAlignment="1">
      <alignment horizontal="center" vertical="center"/>
    </xf>
    <xf numFmtId="0" fontId="88" fillId="0" borderId="5" xfId="33" applyFont="1" applyBorder="1" applyAlignment="1">
      <alignment horizontal="center" vertical="center"/>
    </xf>
    <xf numFmtId="0" fontId="88" fillId="0" borderId="4" xfId="31" applyFont="1" applyBorder="1" applyAlignment="1">
      <alignment horizontal="center" vertical="center" wrapText="1"/>
    </xf>
    <xf numFmtId="0" fontId="88" fillId="0" borderId="5" xfId="31" applyFont="1" applyBorder="1" applyAlignment="1">
      <alignment horizontal="center" vertical="center" wrapText="1"/>
    </xf>
    <xf numFmtId="0" fontId="88" fillId="0" borderId="3" xfId="31" applyFont="1" applyFill="1" applyBorder="1" applyAlignment="1">
      <alignment horizontal="center" vertical="center" wrapText="1"/>
    </xf>
    <xf numFmtId="0" fontId="88" fillId="0" borderId="6" xfId="31" applyFont="1" applyFill="1" applyBorder="1" applyAlignment="1">
      <alignment horizontal="center" vertical="center" wrapText="1"/>
    </xf>
    <xf numFmtId="0" fontId="88" fillId="0" borderId="31" xfId="31" applyFont="1" applyFill="1" applyBorder="1" applyAlignment="1">
      <alignment horizontal="center" vertical="center" wrapText="1"/>
    </xf>
    <xf numFmtId="0" fontId="88" fillId="0" borderId="7" xfId="31" applyFont="1" applyFill="1" applyBorder="1" applyAlignment="1">
      <alignment horizontal="center" vertical="center" wrapText="1"/>
    </xf>
    <xf numFmtId="0" fontId="88" fillId="0" borderId="13" xfId="31" applyFont="1" applyBorder="1" applyAlignment="1">
      <alignment horizontal="center" vertical="center" wrapText="1"/>
    </xf>
    <xf numFmtId="0" fontId="88" fillId="0" borderId="44" xfId="31" applyFont="1" applyBorder="1" applyAlignment="1">
      <alignment horizontal="center" vertical="center" wrapText="1"/>
    </xf>
    <xf numFmtId="0" fontId="88" fillId="0" borderId="3" xfId="33" applyFont="1" applyFill="1" applyBorder="1" applyAlignment="1">
      <alignment horizontal="center"/>
    </xf>
    <xf numFmtId="0" fontId="88" fillId="0" borderId="0" xfId="0" applyFont="1" applyAlignment="1">
      <alignment horizontal="center" vertical="center"/>
    </xf>
    <xf numFmtId="0" fontId="88" fillId="0" borderId="0" xfId="0" applyFont="1" applyBorder="1" applyAlignment="1">
      <alignment horizontal="center" vertical="center"/>
    </xf>
    <xf numFmtId="0" fontId="86" fillId="0" borderId="4" xfId="0" applyFont="1" applyBorder="1" applyAlignment="1">
      <alignment horizontal="center" vertical="center"/>
    </xf>
    <xf numFmtId="0" fontId="86" fillId="0" borderId="5" xfId="0" applyFont="1" applyBorder="1" applyAlignment="1">
      <alignment horizontal="center" vertical="center"/>
    </xf>
    <xf numFmtId="0" fontId="86" fillId="0" borderId="13" xfId="0" applyFont="1" applyBorder="1" applyAlignment="1">
      <alignment horizontal="center" vertical="center"/>
    </xf>
    <xf numFmtId="0" fontId="86" fillId="0" borderId="48" xfId="0" applyFont="1" applyBorder="1" applyAlignment="1">
      <alignment horizontal="center" vertical="center"/>
    </xf>
    <xf numFmtId="0" fontId="86" fillId="0" borderId="12" xfId="0" applyFont="1" applyBorder="1" applyAlignment="1">
      <alignment horizontal="center" vertical="center" wrapText="1"/>
    </xf>
    <xf numFmtId="0" fontId="86" fillId="0" borderId="35" xfId="0" applyFont="1" applyBorder="1" applyAlignment="1">
      <alignment horizontal="center" vertical="center" wrapText="1"/>
    </xf>
    <xf numFmtId="49" fontId="86" fillId="0" borderId="1" xfId="4" applyNumberFormat="1" applyFont="1" applyBorder="1" applyAlignment="1">
      <alignment horizontal="left" vertical="center"/>
    </xf>
    <xf numFmtId="0" fontId="86" fillId="0" borderId="34" xfId="0" applyFont="1" applyBorder="1" applyAlignment="1">
      <alignment horizontal="center" vertical="center"/>
    </xf>
    <xf numFmtId="0" fontId="86" fillId="0" borderId="49" xfId="0" applyFont="1" applyBorder="1" applyAlignment="1">
      <alignment horizontal="center" vertical="center"/>
    </xf>
    <xf numFmtId="0" fontId="86" fillId="0" borderId="3" xfId="0" applyFont="1" applyBorder="1" applyAlignment="1">
      <alignment horizontal="center" vertical="center"/>
    </xf>
    <xf numFmtId="0" fontId="86" fillId="0" borderId="31" xfId="0" applyFont="1" applyBorder="1" applyAlignment="1">
      <alignment horizontal="center" vertical="center"/>
    </xf>
    <xf numFmtId="0" fontId="86" fillId="0" borderId="28" xfId="0" applyFont="1" applyBorder="1" applyAlignment="1">
      <alignment horizontal="center" vertical="center"/>
    </xf>
    <xf numFmtId="49" fontId="88" fillId="0" borderId="0" xfId="4" applyNumberFormat="1" applyFont="1" applyFill="1" applyBorder="1" applyAlignment="1">
      <alignment horizontal="left" vertical="center" wrapText="1"/>
    </xf>
    <xf numFmtId="0" fontId="104" fillId="0" borderId="0" xfId="0" applyFont="1" applyAlignment="1">
      <alignment horizontal="center"/>
    </xf>
    <xf numFmtId="0" fontId="86" fillId="0" borderId="0" xfId="0" applyFont="1" applyAlignment="1">
      <alignment vertical="center" wrapText="1"/>
    </xf>
    <xf numFmtId="0" fontId="88" fillId="0" borderId="0" xfId="0" applyFont="1" applyAlignment="1">
      <alignment horizontal="center"/>
    </xf>
    <xf numFmtId="0" fontId="88" fillId="0" borderId="4" xfId="0" applyFont="1" applyBorder="1" applyAlignment="1">
      <alignment horizontal="center" vertical="center" wrapText="1"/>
    </xf>
    <xf numFmtId="0" fontId="88" fillId="0" borderId="3" xfId="0" applyFont="1" applyBorder="1" applyAlignment="1">
      <alignment horizontal="center" vertical="center" wrapText="1"/>
    </xf>
    <xf numFmtId="49" fontId="88" fillId="0" borderId="1" xfId="4" applyNumberFormat="1" applyFont="1" applyBorder="1" applyAlignment="1">
      <alignment horizontal="center" vertical="center" wrapText="1"/>
    </xf>
    <xf numFmtId="0" fontId="85" fillId="0" borderId="0" xfId="0" applyFont="1" applyAlignment="1">
      <alignment horizontal="center"/>
    </xf>
    <xf numFmtId="0" fontId="104" fillId="0" borderId="2" xfId="0" applyFont="1" applyBorder="1" applyAlignment="1">
      <alignment horizontal="center"/>
    </xf>
    <xf numFmtId="0" fontId="88" fillId="0" borderId="0" xfId="0" applyFont="1" applyBorder="1" applyAlignment="1">
      <alignment horizontal="center"/>
    </xf>
    <xf numFmtId="179" fontId="86" fillId="0" borderId="5" xfId="0" applyNumberFormat="1" applyFont="1" applyFill="1" applyBorder="1" applyAlignment="1">
      <alignment horizontal="right" vertical="center"/>
    </xf>
    <xf numFmtId="179" fontId="86" fillId="0" borderId="6" xfId="0" applyNumberFormat="1" applyFont="1" applyFill="1" applyBorder="1" applyAlignment="1">
      <alignment horizontal="right" vertical="center"/>
    </xf>
    <xf numFmtId="179" fontId="86" fillId="0" borderId="5" xfId="0" applyNumberFormat="1" applyFont="1" applyBorder="1" applyAlignment="1">
      <alignment horizontal="right" vertical="center"/>
    </xf>
    <xf numFmtId="179" fontId="86" fillId="0" borderId="6" xfId="0" applyNumberFormat="1" applyFont="1" applyBorder="1" applyAlignment="1">
      <alignment horizontal="right" vertical="center"/>
    </xf>
    <xf numFmtId="177" fontId="86" fillId="0" borderId="7" xfId="0" applyNumberFormat="1" applyFont="1" applyBorder="1" applyAlignment="1">
      <alignment horizontal="center" vertical="center" wrapText="1"/>
    </xf>
    <xf numFmtId="177" fontId="86" fillId="0" borderId="1" xfId="0" applyNumberFormat="1" applyFont="1" applyBorder="1" applyAlignment="1">
      <alignment horizontal="center" vertical="center" wrapText="1"/>
    </xf>
    <xf numFmtId="0" fontId="99" fillId="0" borderId="7" xfId="0" applyNumberFormat="1" applyFont="1" applyBorder="1" applyAlignment="1">
      <alignment horizontal="right" vertical="center"/>
    </xf>
    <xf numFmtId="0" fontId="99" fillId="0" borderId="5" xfId="0" applyNumberFormat="1" applyFont="1" applyBorder="1" applyAlignment="1">
      <alignment horizontal="right" vertical="center"/>
    </xf>
    <xf numFmtId="181" fontId="86" fillId="0" borderId="6" xfId="0" applyNumberFormat="1" applyFont="1" applyBorder="1" applyAlignment="1">
      <alignment horizontal="center" vertical="center" wrapText="1"/>
    </xf>
    <xf numFmtId="0" fontId="86" fillId="0" borderId="6" xfId="0" applyFont="1" applyBorder="1" applyAlignment="1">
      <alignment horizontal="center" vertical="center"/>
    </xf>
    <xf numFmtId="179" fontId="99" fillId="0" borderId="6" xfId="0" applyNumberFormat="1" applyFont="1" applyBorder="1" applyAlignment="1">
      <alignment horizontal="right" vertical="center"/>
    </xf>
    <xf numFmtId="0" fontId="87" fillId="0" borderId="6" xfId="0" applyFont="1" applyBorder="1" applyAlignment="1">
      <alignment horizontal="center"/>
    </xf>
    <xf numFmtId="0" fontId="99" fillId="0" borderId="11" xfId="0" applyNumberFormat="1" applyFont="1" applyBorder="1" applyAlignment="1">
      <alignment horizontal="right" vertical="center"/>
    </xf>
    <xf numFmtId="0" fontId="99" fillId="0" borderId="8" xfId="0" applyNumberFormat="1" applyFont="1" applyBorder="1" applyAlignment="1">
      <alignment horizontal="right" vertical="center"/>
    </xf>
    <xf numFmtId="177" fontId="86" fillId="0" borderId="3" xfId="0" applyNumberFormat="1" applyFont="1" applyBorder="1" applyAlignment="1">
      <alignment horizontal="center" vertical="center" wrapText="1"/>
    </xf>
    <xf numFmtId="177" fontId="86" fillId="0" borderId="31" xfId="0" applyNumberFormat="1" applyFont="1" applyBorder="1" applyAlignment="1">
      <alignment horizontal="center" vertical="center" wrapText="1"/>
    </xf>
    <xf numFmtId="0" fontId="86" fillId="0" borderId="3" xfId="0" applyFont="1" applyBorder="1" applyAlignment="1">
      <alignment horizontal="center" vertical="center" wrapText="1"/>
    </xf>
    <xf numFmtId="179" fontId="99" fillId="0" borderId="10" xfId="0" quotePrefix="1" applyNumberFormat="1" applyFont="1" applyBorder="1" applyAlignment="1">
      <alignment horizontal="right" vertical="center"/>
    </xf>
    <xf numFmtId="0" fontId="86" fillId="0" borderId="6" xfId="0" applyFont="1" applyBorder="1" applyAlignment="1">
      <alignment horizontal="center" vertical="center" wrapText="1"/>
    </xf>
    <xf numFmtId="0" fontId="99" fillId="0" borderId="6" xfId="0" applyNumberFormat="1" applyFont="1" applyBorder="1" applyAlignment="1">
      <alignment horizontal="right" vertical="center"/>
    </xf>
    <xf numFmtId="0" fontId="86" fillId="0" borderId="5" xfId="32" applyFont="1" applyBorder="1" applyAlignment="1">
      <alignment horizontal="center" vertical="center"/>
    </xf>
    <xf numFmtId="0" fontId="86" fillId="0" borderId="3" xfId="32" applyFont="1" applyBorder="1" applyAlignment="1">
      <alignment horizontal="center" vertical="center" wrapText="1"/>
    </xf>
    <xf numFmtId="0" fontId="98" fillId="0" borderId="0" xfId="0" applyFont="1" applyBorder="1" applyAlignment="1">
      <alignment horizontal="center"/>
    </xf>
    <xf numFmtId="0" fontId="93" fillId="0" borderId="0" xfId="0" applyFont="1" applyBorder="1" applyAlignment="1">
      <alignment horizontal="center"/>
    </xf>
    <xf numFmtId="0" fontId="86" fillId="0" borderId="6" xfId="32" applyFont="1" applyBorder="1" applyAlignment="1">
      <alignment horizontal="center" vertical="center" wrapText="1"/>
    </xf>
    <xf numFmtId="0" fontId="87" fillId="0" borderId="4" xfId="0" applyFont="1" applyBorder="1" applyAlignment="1">
      <alignment horizontal="center"/>
    </xf>
    <xf numFmtId="0" fontId="87" fillId="0" borderId="5" xfId="0" applyFont="1" applyBorder="1" applyAlignment="1">
      <alignment horizontal="center"/>
    </xf>
    <xf numFmtId="179" fontId="99" fillId="0" borderId="6" xfId="0" applyNumberFormat="1" applyFont="1" applyFill="1" applyBorder="1" applyAlignment="1">
      <alignment horizontal="right" vertical="center"/>
    </xf>
    <xf numFmtId="179" fontId="99" fillId="0" borderId="7" xfId="0" applyNumberFormat="1" applyFont="1" applyBorder="1" applyAlignment="1">
      <alignment horizontal="right" vertical="center"/>
    </xf>
    <xf numFmtId="179" fontId="99" fillId="0" borderId="5" xfId="0" applyNumberFormat="1" applyFont="1" applyBorder="1" applyAlignment="1">
      <alignment horizontal="right" vertical="center"/>
    </xf>
    <xf numFmtId="179" fontId="99" fillId="0" borderId="28" xfId="0" applyNumberFormat="1" applyFont="1" applyBorder="1" applyAlignment="1">
      <alignment horizontal="right" vertical="center"/>
    </xf>
    <xf numFmtId="0" fontId="87" fillId="0" borderId="3" xfId="0" applyFont="1" applyBorder="1" applyAlignment="1">
      <alignment horizontal="center"/>
    </xf>
    <xf numFmtId="0" fontId="86" fillId="0" borderId="4" xfId="32" applyFont="1" applyBorder="1" applyAlignment="1">
      <alignment horizontal="center" vertical="center"/>
    </xf>
    <xf numFmtId="179" fontId="86" fillId="0" borderId="9" xfId="0" applyNumberFormat="1" applyFont="1" applyBorder="1" applyAlignment="1">
      <alignment horizontal="center" vertical="center"/>
    </xf>
    <xf numFmtId="0" fontId="86" fillId="0" borderId="6" xfId="32" applyFont="1" applyBorder="1" applyAlignment="1">
      <alignment horizontal="center" vertical="center"/>
    </xf>
    <xf numFmtId="0" fontId="87" fillId="0" borderId="28" xfId="0" applyFont="1" applyBorder="1" applyAlignment="1">
      <alignment horizontal="center"/>
    </xf>
    <xf numFmtId="0" fontId="86" fillId="0" borderId="31" xfId="0" applyFont="1" applyBorder="1" applyAlignment="1">
      <alignment horizontal="center" vertical="center" wrapText="1"/>
    </xf>
    <xf numFmtId="0" fontId="86" fillId="0" borderId="31" xfId="0" applyFont="1" applyFill="1" applyBorder="1" applyAlignment="1">
      <alignment horizontal="center" vertical="center"/>
    </xf>
    <xf numFmtId="0" fontId="86" fillId="0" borderId="50" xfId="0" applyFont="1" applyFill="1" applyBorder="1" applyAlignment="1">
      <alignment horizontal="center" vertical="center"/>
    </xf>
    <xf numFmtId="0" fontId="93" fillId="0" borderId="0" xfId="0" applyFont="1" applyAlignment="1">
      <alignment horizontal="center"/>
    </xf>
    <xf numFmtId="0" fontId="86" fillId="0" borderId="50" xfId="0" applyFont="1" applyBorder="1" applyAlignment="1">
      <alignment horizontal="center" vertical="center" wrapText="1"/>
    </xf>
    <xf numFmtId="0" fontId="86" fillId="0" borderId="4" xfId="0" applyFont="1" applyFill="1" applyBorder="1" applyAlignment="1">
      <alignment horizontal="center"/>
    </xf>
    <xf numFmtId="0" fontId="86" fillId="0" borderId="5" xfId="0" applyFont="1" applyFill="1" applyBorder="1" applyAlignment="1">
      <alignment horizontal="center"/>
    </xf>
    <xf numFmtId="0" fontId="86" fillId="0" borderId="4" xfId="0" applyFont="1" applyBorder="1" applyAlignment="1">
      <alignment horizontal="center"/>
    </xf>
    <xf numFmtId="0" fontId="86" fillId="0" borderId="5" xfId="0" applyFont="1" applyBorder="1" applyAlignment="1">
      <alignment horizontal="center"/>
    </xf>
    <xf numFmtId="0" fontId="86" fillId="0" borderId="3" xfId="0" applyFont="1" applyBorder="1" applyAlignment="1" applyProtection="1">
      <alignment horizontal="center" vertical="center" wrapText="1"/>
      <protection locked="0"/>
    </xf>
    <xf numFmtId="0" fontId="86" fillId="0" borderId="31" xfId="0" applyFont="1" applyBorder="1" applyAlignment="1" applyProtection="1">
      <alignment horizontal="center" vertical="center" wrapText="1"/>
      <protection locked="0"/>
    </xf>
    <xf numFmtId="0" fontId="86" fillId="0" borderId="29" xfId="0" applyFont="1" applyBorder="1" applyAlignment="1">
      <alignment horizontal="center"/>
    </xf>
    <xf numFmtId="0" fontId="86" fillId="0" borderId="75" xfId="0" applyFont="1" applyBorder="1" applyAlignment="1">
      <alignment horizontal="center"/>
    </xf>
    <xf numFmtId="0" fontId="86" fillId="0" borderId="3" xfId="0" applyFont="1" applyFill="1" applyBorder="1" applyAlignment="1">
      <alignment horizontal="center" vertical="center"/>
    </xf>
    <xf numFmtId="14" fontId="93" fillId="0" borderId="0" xfId="0" applyNumberFormat="1" applyFont="1" applyAlignment="1">
      <alignment horizontal="center" vertical="center"/>
    </xf>
    <xf numFmtId="0" fontId="104" fillId="0" borderId="0" xfId="0" applyFont="1" applyAlignment="1">
      <alignment horizontal="left"/>
    </xf>
    <xf numFmtId="0" fontId="63" fillId="0" borderId="0" xfId="0" applyFont="1" applyBorder="1" applyAlignment="1">
      <alignment horizontal="left" vertical="center" wrapText="1"/>
    </xf>
  </cellXfs>
  <cellStyles count="134">
    <cellStyle name="20% - Accent1" xfId="36"/>
    <cellStyle name="20% - Accent2" xfId="37"/>
    <cellStyle name="20% - Accent3" xfId="38"/>
    <cellStyle name="20% - Accent4" xfId="39"/>
    <cellStyle name="20% - Accent5" xfId="40"/>
    <cellStyle name="20% - Accent6" xfId="41"/>
    <cellStyle name="40% - Accent1" xfId="42"/>
    <cellStyle name="40% - Accent2" xfId="43"/>
    <cellStyle name="40% - Accent3" xfId="44"/>
    <cellStyle name="40% - Accent4" xfId="45"/>
    <cellStyle name="40% - Accent5" xfId="46"/>
    <cellStyle name="40% - Accent6" xfId="47"/>
    <cellStyle name="60% - Accent1" xfId="48"/>
    <cellStyle name="60% - Accent2" xfId="49"/>
    <cellStyle name="60% - Accent3" xfId="50"/>
    <cellStyle name="60% - Accent4" xfId="51"/>
    <cellStyle name="60% - Accent5" xfId="52"/>
    <cellStyle name="60% - Accent6" xfId="53"/>
    <cellStyle name="Accent1" xfId="54"/>
    <cellStyle name="Accent2" xfId="55"/>
    <cellStyle name="Accent3" xfId="56"/>
    <cellStyle name="Accent4" xfId="57"/>
    <cellStyle name="Accent5" xfId="58"/>
    <cellStyle name="Accent6" xfId="59"/>
    <cellStyle name="Bad" xfId="60"/>
    <cellStyle name="Calculation" xfId="61"/>
    <cellStyle name="Check Cell" xfId="62"/>
    <cellStyle name="Explanatory Text" xfId="63"/>
    <cellStyle name="Good" xfId="64"/>
    <cellStyle name="Heading 1" xfId="65"/>
    <cellStyle name="Heading 2" xfId="66"/>
    <cellStyle name="Heading 3" xfId="67"/>
    <cellStyle name="Heading 4" xfId="68"/>
    <cellStyle name="Input" xfId="69"/>
    <cellStyle name="Linked Cell" xfId="70"/>
    <cellStyle name="Neutral" xfId="71"/>
    <cellStyle name="Note" xfId="72"/>
    <cellStyle name="Note 2" xfId="115"/>
    <cellStyle name="Output" xfId="73"/>
    <cellStyle name="Title" xfId="74"/>
    <cellStyle name="Total" xfId="75"/>
    <cellStyle name="Warning Text" xfId="76"/>
    <cellStyle name="标题 1 2" xfId="78"/>
    <cellStyle name="标题 2 2" xfId="79"/>
    <cellStyle name="标题 3 2" xfId="80"/>
    <cellStyle name="标题 4 2" xfId="81"/>
    <cellStyle name="标题 5" xfId="77"/>
    <cellStyle name="差 2" xfId="82"/>
    <cellStyle name="常规" xfId="0" builtinId="0"/>
    <cellStyle name="常规 10" xfId="1"/>
    <cellStyle name="常规 10 2" xfId="83"/>
    <cellStyle name="常规 10 3" xfId="116"/>
    <cellStyle name="常规 11" xfId="2"/>
    <cellStyle name="常规 11 2" xfId="84"/>
    <cellStyle name="常规 11 3" xfId="117"/>
    <cellStyle name="常规 12" xfId="3"/>
    <cellStyle name="常规 12 2" xfId="86"/>
    <cellStyle name="常规 12 2 2" xfId="118"/>
    <cellStyle name="常规 12 3" xfId="85"/>
    <cellStyle name="常规 13" xfId="4"/>
    <cellStyle name="常规 13 2" xfId="87"/>
    <cellStyle name="常规 13 3" xfId="119"/>
    <cellStyle name="常规 14" xfId="5"/>
    <cellStyle name="常规 14 2" xfId="88"/>
    <cellStyle name="常规 14 3" xfId="120"/>
    <cellStyle name="常规 15" xfId="6"/>
    <cellStyle name="常规 15 2" xfId="89"/>
    <cellStyle name="常规 16" xfId="7"/>
    <cellStyle name="常规 17" xfId="8"/>
    <cellStyle name="常规 18" xfId="9"/>
    <cellStyle name="常规 19" xfId="10"/>
    <cellStyle name="常规 2" xfId="11"/>
    <cellStyle name="常规 2 2" xfId="91"/>
    <cellStyle name="常规 2 2 2" xfId="122"/>
    <cellStyle name="常规 2 3" xfId="90"/>
    <cellStyle name="常规 2 4" xfId="112"/>
    <cellStyle name="常规 2 5" xfId="121"/>
    <cellStyle name="常规 20" xfId="12"/>
    <cellStyle name="常规 21" xfId="13"/>
    <cellStyle name="常规 22" xfId="14"/>
    <cellStyle name="常规 23" xfId="15"/>
    <cellStyle name="常规 24" xfId="16"/>
    <cellStyle name="常规 25" xfId="35"/>
    <cellStyle name="常规 26" xfId="113"/>
    <cellStyle name="常规 27" xfId="114"/>
    <cellStyle name="常规 28" xfId="132"/>
    <cellStyle name="常规 3" xfId="17"/>
    <cellStyle name="常规 3 2" xfId="92"/>
    <cellStyle name="常规 3 3" xfId="123"/>
    <cellStyle name="常规 4" xfId="18"/>
    <cellStyle name="常规 4 2" xfId="93"/>
    <cellStyle name="常规 4 3" xfId="124"/>
    <cellStyle name="常规 4 4" xfId="133"/>
    <cellStyle name="常规 5" xfId="19"/>
    <cellStyle name="常规 5 2" xfId="94"/>
    <cellStyle name="常规 5 3" xfId="125"/>
    <cellStyle name="常规 6" xfId="20"/>
    <cellStyle name="常规 6 2" xfId="95"/>
    <cellStyle name="常规 6 2 2" xfId="126"/>
    <cellStyle name="常规 7" xfId="21"/>
    <cellStyle name="常规 7 2" xfId="97"/>
    <cellStyle name="常规 7 2 2" xfId="128"/>
    <cellStyle name="常规 7 3" xfId="96"/>
    <cellStyle name="常规 7 4" xfId="127"/>
    <cellStyle name="常规 8" xfId="22"/>
    <cellStyle name="常规 8 2" xfId="99"/>
    <cellStyle name="常规 8 2 2" xfId="129"/>
    <cellStyle name="常规 8 3" xfId="98"/>
    <cellStyle name="常规 9" xfId="23"/>
    <cellStyle name="常规 9 2" xfId="100"/>
    <cellStyle name="常规 9 3" xfId="130"/>
    <cellStyle name="常规_3粮食、畜牧" xfId="24"/>
    <cellStyle name="常规_510600_YB_2011_03" xfId="25"/>
    <cellStyle name="常规_510600_YB_2014_05(完整）" xfId="26"/>
    <cellStyle name="常规_Sheet1" xfId="27"/>
    <cellStyle name="常规_财政收支预算执行情况表 (全市)" xfId="28"/>
    <cellStyle name="常规_地方执行情况分析表格式" xfId="29"/>
    <cellStyle name="常规_工业" xfId="30"/>
    <cellStyle name="常规_目标完成情况" xfId="31"/>
    <cellStyle name="常规_投资月卡2月" xfId="32"/>
    <cellStyle name="常规_与全省对比" xfId="33"/>
    <cellStyle name="好 2" xfId="101"/>
    <cellStyle name="汇总 2" xfId="102"/>
    <cellStyle name="计算 2" xfId="103"/>
    <cellStyle name="检查单元格 2" xfId="104"/>
    <cellStyle name="解释性文本 2" xfId="105"/>
    <cellStyle name="警告文本 2" xfId="106"/>
    <cellStyle name="链接单元格 2" xfId="107"/>
    <cellStyle name="适中 2" xfId="108"/>
    <cellStyle name="输出 2" xfId="109"/>
    <cellStyle name="输入 2" xfId="110"/>
    <cellStyle name="样式 1" xfId="34"/>
    <cellStyle name="注释 2" xfId="111"/>
    <cellStyle name="注释 3" xfId="1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年三季度各市（州）地区生产总值</a:t>
            </a:r>
          </a:p>
        </c:rich>
      </c:tx>
      <c:layout/>
      <c:overlay val="0"/>
      <c:spPr>
        <a:noFill/>
        <a:ln w="25400">
          <a:noFill/>
        </a:ln>
      </c:spPr>
    </c:title>
    <c:autoTitleDeleted val="0"/>
    <c:plotArea>
      <c:layout>
        <c:manualLayout>
          <c:layoutTarget val="inner"/>
          <c:xMode val="edge"/>
          <c:yMode val="edge"/>
          <c:x val="9.5958593411117732E-2"/>
          <c:y val="0.17431909309208693"/>
          <c:w val="0.81109861267341621"/>
          <c:h val="0.63741397218964657"/>
        </c:manualLayout>
      </c:layout>
      <c:barChart>
        <c:barDir val="col"/>
        <c:grouping val="clustered"/>
        <c:varyColors val="0"/>
        <c:ser>
          <c:idx val="0"/>
          <c:order val="0"/>
          <c:tx>
            <c:strRef>
              <c:f>数据源!$B$8</c:f>
              <c:strCache>
                <c:ptCount val="1"/>
                <c:pt idx="0">
                  <c:v>总量</c:v>
                </c:pt>
              </c:strCache>
            </c:strRef>
          </c:tx>
          <c:spPr>
            <a:noFill/>
            <a:ln>
              <a:solidFill>
                <a:srgbClr val="4F81BD">
                  <a:shade val="95000"/>
                  <a:satMod val="105000"/>
                </a:srgbClr>
              </a:solidFill>
            </a:ln>
          </c:spPr>
          <c:invertIfNegative val="0"/>
          <c:dPt>
            <c:idx val="17"/>
            <c:invertIfNegative val="0"/>
            <c:bubble3D val="0"/>
          </c:dPt>
          <c:dPt>
            <c:idx val="18"/>
            <c:invertIfNegative val="0"/>
            <c:bubble3D val="0"/>
            <c:spPr>
              <a:ln>
                <a:solidFill>
                  <a:srgbClr val="4F81BD">
                    <a:shade val="95000"/>
                    <a:satMod val="105000"/>
                  </a:srgbClr>
                </a:solidFill>
              </a:ln>
            </c:spPr>
          </c:dPt>
          <c:dLbls>
            <c:dLbl>
              <c:idx val="0"/>
              <c:layout>
                <c:manualLayout>
                  <c:x val="1.8674136321195148E-3"/>
                  <c:y val="3.8780365220304918E-3"/>
                </c:manualLayout>
              </c:layout>
              <c:dLblPos val="outEnd"/>
              <c:showLegendKey val="0"/>
              <c:showVal val="1"/>
              <c:showCatName val="0"/>
              <c:showSerName val="0"/>
              <c:showPercent val="0"/>
              <c:showBubbleSize val="0"/>
            </c:dLbl>
            <c:dLbl>
              <c:idx val="1"/>
              <c:layout>
                <c:manualLayout>
                  <c:x val="0"/>
                  <c:y val="1.1347517730496456E-2"/>
                </c:manualLayout>
              </c:layout>
              <c:dLblPos val="outEnd"/>
              <c:showLegendKey val="0"/>
              <c:showVal val="1"/>
              <c:showCatName val="0"/>
              <c:showSerName val="0"/>
              <c:showPercent val="0"/>
              <c:showBubbleSize val="0"/>
            </c:dLbl>
            <c:dLbl>
              <c:idx val="2"/>
              <c:layout>
                <c:manualLayout>
                  <c:x val="0"/>
                  <c:y val="1.4184397163120565E-2"/>
                </c:manualLayout>
              </c:layout>
              <c:dLblPos val="outEnd"/>
              <c:showLegendKey val="0"/>
              <c:showVal val="1"/>
              <c:showCatName val="0"/>
              <c:showSerName val="0"/>
              <c:showPercent val="0"/>
              <c:showBubbleSize val="0"/>
            </c:dLbl>
            <c:dLbl>
              <c:idx val="3"/>
              <c:layout>
                <c:manualLayout>
                  <c:x val="0"/>
                  <c:y val="8.510638297872344E-3"/>
                </c:manualLayout>
              </c:layout>
              <c:dLblPos val="outEnd"/>
              <c:showLegendKey val="0"/>
              <c:showVal val="1"/>
              <c:showCatName val="0"/>
              <c:showSerName val="0"/>
              <c:showPercent val="0"/>
              <c:showBubbleSize val="0"/>
            </c:dLbl>
            <c:dLbl>
              <c:idx val="4"/>
              <c:layout>
                <c:manualLayout>
                  <c:x val="1.8674136321195148E-3"/>
                  <c:y val="8.510638297872344E-3"/>
                </c:manualLayout>
              </c:layout>
              <c:dLblPos val="outEnd"/>
              <c:showLegendKey val="0"/>
              <c:showVal val="1"/>
              <c:showCatName val="0"/>
              <c:showSerName val="0"/>
              <c:showPercent val="0"/>
              <c:showBubbleSize val="0"/>
            </c:dLbl>
            <c:dLbl>
              <c:idx val="5"/>
              <c:layout>
                <c:manualLayout>
                  <c:x val="3.4235521097196652E-17"/>
                  <c:y val="8.510638297872344E-3"/>
                </c:manualLayout>
              </c:layout>
              <c:dLblPos val="outEnd"/>
              <c:showLegendKey val="0"/>
              <c:showVal val="1"/>
              <c:showCatName val="0"/>
              <c:showSerName val="0"/>
              <c:showPercent val="0"/>
              <c:showBubbleSize val="0"/>
            </c:dLbl>
            <c:dLbl>
              <c:idx val="6"/>
              <c:layout>
                <c:manualLayout>
                  <c:x val="5.6022408963585443E-3"/>
                  <c:y val="1.4184397163120565E-2"/>
                </c:manualLayout>
              </c:layout>
              <c:dLblPos val="outEnd"/>
              <c:showLegendKey val="0"/>
              <c:showVal val="1"/>
              <c:showCatName val="0"/>
              <c:showSerName val="0"/>
              <c:showPercent val="0"/>
              <c:showBubbleSize val="0"/>
            </c:dLbl>
            <c:dLbl>
              <c:idx val="7"/>
              <c:layout>
                <c:manualLayout>
                  <c:x val="0"/>
                  <c:y val="8.510638297872344E-3"/>
                </c:manualLayout>
              </c:layout>
              <c:dLblPos val="outEnd"/>
              <c:showLegendKey val="0"/>
              <c:showVal val="1"/>
              <c:showCatName val="0"/>
              <c:showSerName val="0"/>
              <c:showPercent val="0"/>
              <c:showBubbleSize val="0"/>
            </c:dLbl>
            <c:dLbl>
              <c:idx val="8"/>
              <c:layout>
                <c:manualLayout>
                  <c:x val="3.7348272642390296E-3"/>
                  <c:y val="1.4184397163120565E-2"/>
                </c:manualLayout>
              </c:layout>
              <c:dLblPos val="outEnd"/>
              <c:showLegendKey val="0"/>
              <c:showVal val="1"/>
              <c:showCatName val="0"/>
              <c:showSerName val="0"/>
              <c:showPercent val="0"/>
              <c:showBubbleSize val="0"/>
            </c:dLbl>
            <c:dLbl>
              <c:idx val="9"/>
              <c:layout>
                <c:manualLayout>
                  <c:x val="0"/>
                  <c:y val="4.5600044675266653E-3"/>
                </c:manualLayout>
              </c:layout>
              <c:dLblPos val="outEnd"/>
              <c:showLegendKey val="0"/>
              <c:showVal val="1"/>
              <c:showCatName val="0"/>
              <c:showSerName val="0"/>
              <c:showPercent val="0"/>
              <c:showBubbleSize val="0"/>
            </c:dLbl>
            <c:dLbl>
              <c:idx val="10"/>
              <c:layout>
                <c:manualLayout>
                  <c:x val="1.8674136321195148E-3"/>
                  <c:y val="5.2468866923549469E-3"/>
                </c:manualLayout>
              </c:layout>
              <c:dLblPos val="outEnd"/>
              <c:showLegendKey val="0"/>
              <c:showVal val="1"/>
              <c:showCatName val="0"/>
              <c:showSerName val="0"/>
              <c:showPercent val="0"/>
              <c:showBubbleSize val="0"/>
            </c:dLbl>
            <c:dLbl>
              <c:idx val="11"/>
              <c:layout>
                <c:manualLayout>
                  <c:x val="-1.8675606725629885E-3"/>
                  <c:y val="0.46388518456469535"/>
                </c:manualLayout>
              </c:layout>
              <c:dLblPos val="outEnd"/>
              <c:showLegendKey val="0"/>
              <c:showVal val="1"/>
              <c:showCatName val="0"/>
              <c:showSerName val="0"/>
              <c:showPercent val="0"/>
              <c:showBubbleSize val="0"/>
            </c:dLbl>
            <c:dLbl>
              <c:idx val="12"/>
              <c:layout>
                <c:manualLayout>
                  <c:x val="0"/>
                  <c:y val="1.2601552465516279E-2"/>
                </c:manualLayout>
              </c:layout>
              <c:dLblPos val="outEnd"/>
              <c:showLegendKey val="0"/>
              <c:showVal val="1"/>
              <c:showCatName val="0"/>
              <c:showSerName val="0"/>
              <c:showPercent val="0"/>
              <c:showBubbleSize val="0"/>
            </c:dLbl>
            <c:dLbl>
              <c:idx val="13"/>
              <c:layout>
                <c:manualLayout>
                  <c:x val="0"/>
                  <c:y val="1.2966326017758422E-2"/>
                </c:manualLayout>
              </c:layout>
              <c:dLblPos val="outEnd"/>
              <c:showLegendKey val="0"/>
              <c:showVal val="1"/>
              <c:showCatName val="0"/>
              <c:showSerName val="0"/>
              <c:showPercent val="0"/>
              <c:showBubbleSize val="0"/>
            </c:dLbl>
            <c:dLbl>
              <c:idx val="14"/>
              <c:layout>
                <c:manualLayout>
                  <c:x val="0"/>
                  <c:y val="1.1282961970179259E-2"/>
                </c:manualLayout>
              </c:layout>
              <c:dLblPos val="outEnd"/>
              <c:showLegendKey val="0"/>
              <c:showVal val="1"/>
              <c:showCatName val="0"/>
              <c:showSerName val="0"/>
              <c:showPercent val="0"/>
              <c:showBubbleSize val="0"/>
            </c:dLbl>
            <c:dLbl>
              <c:idx val="15"/>
              <c:layout>
                <c:manualLayout>
                  <c:x val="-1.8674136321195148E-3"/>
                  <c:y val="8.307589210923106E-3"/>
                </c:manualLayout>
              </c:layout>
              <c:dLblPos val="outEnd"/>
              <c:showLegendKey val="0"/>
              <c:showVal val="1"/>
              <c:showCatName val="0"/>
              <c:showSerName val="0"/>
              <c:showPercent val="0"/>
              <c:showBubbleSize val="0"/>
            </c:dLbl>
            <c:dLbl>
              <c:idx val="16"/>
              <c:layout>
                <c:manualLayout>
                  <c:x val="-1.8674136321195148E-3"/>
                  <c:y val="8.510638297872344E-3"/>
                </c:manualLayout>
              </c:layout>
              <c:dLblPos val="outEnd"/>
              <c:showLegendKey val="0"/>
              <c:showVal val="1"/>
              <c:showCatName val="0"/>
              <c:showSerName val="0"/>
              <c:showPercent val="0"/>
              <c:showBubbleSize val="0"/>
            </c:dLbl>
            <c:dLbl>
              <c:idx val="17"/>
              <c:layout>
                <c:manualLayout>
                  <c:x val="0"/>
                  <c:y val="1.4184397163120565E-2"/>
                </c:manualLayout>
              </c:layout>
              <c:dLblPos val="outEnd"/>
              <c:showLegendKey val="0"/>
              <c:showVal val="1"/>
              <c:showCatName val="0"/>
              <c:showSerName val="0"/>
              <c:showPercent val="0"/>
              <c:showBubbleSize val="0"/>
            </c:dLbl>
            <c:dLbl>
              <c:idx val="18"/>
              <c:layout>
                <c:manualLayout>
                  <c:x val="3.7348272642390296E-3"/>
                  <c:y val="1.4184397163120565E-2"/>
                </c:manualLayout>
              </c:layout>
              <c:dLblPos val="outEnd"/>
              <c:showLegendKey val="0"/>
              <c:showVal val="1"/>
              <c:showCatName val="0"/>
              <c:showSerName val="0"/>
              <c:showPercent val="0"/>
              <c:showBubbleSize val="0"/>
            </c:dLbl>
            <c:dLbl>
              <c:idx val="19"/>
              <c:layout>
                <c:manualLayout>
                  <c:x val="5.6678209341479375E-3"/>
                  <c:y val="1.3375998212989336E-2"/>
                </c:manualLayout>
              </c:layout>
              <c:dLblPos val="outEnd"/>
              <c:showLegendKey val="0"/>
              <c:showVal val="1"/>
              <c:showCatName val="0"/>
              <c:showSerName val="0"/>
              <c:showPercent val="0"/>
              <c:showBubbleSize val="0"/>
            </c:dLbl>
            <c:dLbl>
              <c:idx val="20"/>
              <c:layout>
                <c:manualLayout>
                  <c:x val="0"/>
                  <c:y val="1.3490366895627407E-2"/>
                </c:manualLayout>
              </c:layout>
              <c:dLblPos val="outEnd"/>
              <c:showLegendKey val="0"/>
              <c:showVal val="1"/>
              <c:showCatName val="0"/>
              <c:showSerName val="0"/>
              <c:showPercent val="0"/>
              <c:showBubbleSize val="0"/>
            </c:dLbl>
            <c:spPr>
              <a:noFill/>
              <a:ln w="25400">
                <a:noFill/>
              </a:ln>
            </c:spPr>
            <c:txPr>
              <a:bodyPr/>
              <a:lstStyle/>
              <a:p>
                <a:pPr>
                  <a:defRPr sz="800"/>
                </a:pPr>
                <a:endParaRPr lang="zh-CN"/>
              </a:p>
            </c:txPr>
            <c:showLegendKey val="0"/>
            <c:showVal val="1"/>
            <c:showCatName val="0"/>
            <c:showSerName val="0"/>
            <c:showPercent val="0"/>
            <c:showBubbleSize val="0"/>
            <c:showLeaderLines val="0"/>
          </c:dLbls>
          <c:cat>
            <c:strRef>
              <c:f>数据源!$A$9:$A$29</c:f>
              <c:strCache>
                <c:ptCount val="21"/>
                <c:pt idx="0">
                  <c:v>甘孜</c:v>
                </c:pt>
                <c:pt idx="1">
                  <c:v>德阳</c:v>
                </c:pt>
                <c:pt idx="2">
                  <c:v>遂宁</c:v>
                </c:pt>
                <c:pt idx="3">
                  <c:v>宜宾</c:v>
                </c:pt>
                <c:pt idx="4">
                  <c:v>绵阳</c:v>
                </c:pt>
                <c:pt idx="5">
                  <c:v>南充</c:v>
                </c:pt>
                <c:pt idx="6">
                  <c:v>自贡</c:v>
                </c:pt>
                <c:pt idx="7">
                  <c:v>泸州</c:v>
                </c:pt>
                <c:pt idx="8">
                  <c:v>乐山</c:v>
                </c:pt>
                <c:pt idx="9">
                  <c:v>广元</c:v>
                </c:pt>
                <c:pt idx="10">
                  <c:v>达州</c:v>
                </c:pt>
                <c:pt idx="11">
                  <c:v>成都</c:v>
                </c:pt>
                <c:pt idx="12">
                  <c:v>雅安</c:v>
                </c:pt>
                <c:pt idx="13">
                  <c:v>巴中</c:v>
                </c:pt>
                <c:pt idx="14">
                  <c:v>广安</c:v>
                </c:pt>
                <c:pt idx="15">
                  <c:v>内江</c:v>
                </c:pt>
                <c:pt idx="16">
                  <c:v>资阳</c:v>
                </c:pt>
                <c:pt idx="17">
                  <c:v>眉山</c:v>
                </c:pt>
                <c:pt idx="18">
                  <c:v>攀枝花</c:v>
                </c:pt>
                <c:pt idx="19">
                  <c:v>阿坝</c:v>
                </c:pt>
                <c:pt idx="20">
                  <c:v>凉山</c:v>
                </c:pt>
              </c:strCache>
            </c:strRef>
          </c:cat>
          <c:val>
            <c:numRef>
              <c:f>数据源!$B$9:$B$29</c:f>
              <c:numCache>
                <c:formatCode>0_ </c:formatCode>
                <c:ptCount val="21"/>
                <c:pt idx="0">
                  <c:v>190.33</c:v>
                </c:pt>
                <c:pt idx="1">
                  <c:v>1635.93</c:v>
                </c:pt>
                <c:pt idx="2">
                  <c:v>889.73</c:v>
                </c:pt>
                <c:pt idx="3">
                  <c:v>1576.34</c:v>
                </c:pt>
                <c:pt idx="4">
                  <c:v>1686.51</c:v>
                </c:pt>
                <c:pt idx="5">
                  <c:v>1509.86</c:v>
                </c:pt>
                <c:pt idx="6">
                  <c:v>1078.02</c:v>
                </c:pt>
                <c:pt idx="7">
                  <c:v>1267.6300000000001</c:v>
                </c:pt>
                <c:pt idx="8">
                  <c:v>1196.26</c:v>
                </c:pt>
                <c:pt idx="9">
                  <c:v>620.98</c:v>
                </c:pt>
                <c:pt idx="10">
                  <c:v>1307.1300000000001</c:v>
                </c:pt>
                <c:pt idx="11">
                  <c:v>10803.07</c:v>
                </c:pt>
                <c:pt idx="12">
                  <c:v>484.83</c:v>
                </c:pt>
                <c:pt idx="13">
                  <c:v>483.55</c:v>
                </c:pt>
                <c:pt idx="14">
                  <c:v>960.98</c:v>
                </c:pt>
                <c:pt idx="15">
                  <c:v>1164.79</c:v>
                </c:pt>
                <c:pt idx="16">
                  <c:v>788.92</c:v>
                </c:pt>
                <c:pt idx="17">
                  <c:v>986.64</c:v>
                </c:pt>
                <c:pt idx="18">
                  <c:v>893.85</c:v>
                </c:pt>
                <c:pt idx="19">
                  <c:v>216.22</c:v>
                </c:pt>
                <c:pt idx="20">
                  <c:v>1155.69</c:v>
                </c:pt>
              </c:numCache>
            </c:numRef>
          </c:val>
        </c:ser>
        <c:dLbls>
          <c:showLegendKey val="0"/>
          <c:showVal val="0"/>
          <c:showCatName val="0"/>
          <c:showSerName val="0"/>
          <c:showPercent val="0"/>
          <c:showBubbleSize val="0"/>
        </c:dLbls>
        <c:gapWidth val="150"/>
        <c:axId val="93731072"/>
        <c:axId val="95228288"/>
      </c:barChart>
      <c:lineChart>
        <c:grouping val="standard"/>
        <c:varyColors val="0"/>
        <c:ser>
          <c:idx val="1"/>
          <c:order val="1"/>
          <c:tx>
            <c:strRef>
              <c:f>数据源!$C$8</c:f>
              <c:strCache>
                <c:ptCount val="1"/>
                <c:pt idx="0">
                  <c:v>增速</c:v>
                </c:pt>
              </c:strCache>
            </c:strRef>
          </c:tx>
          <c:spPr>
            <a:ln w="19050"/>
          </c:spPr>
          <c:dLbls>
            <c:dLbl>
              <c:idx val="0"/>
              <c:layout>
                <c:manualLayout>
                  <c:x val="-2.2408963585434167E-2"/>
                  <c:y val="-1.9858156028368823E-2"/>
                </c:manualLayout>
              </c:layout>
              <c:dLblPos val="r"/>
              <c:showLegendKey val="0"/>
              <c:showVal val="1"/>
              <c:showCatName val="0"/>
              <c:showSerName val="0"/>
              <c:showPercent val="0"/>
              <c:showBubbleSize val="0"/>
            </c:dLbl>
            <c:dLbl>
              <c:idx val="1"/>
              <c:layout>
                <c:manualLayout>
                  <c:x val="-1.9951035532323171E-2"/>
                  <c:y val="-2.5065951862400182E-2"/>
                </c:manualLayout>
              </c:layout>
              <c:dLblPos val="r"/>
              <c:showLegendKey val="0"/>
              <c:showVal val="1"/>
              <c:showCatName val="0"/>
              <c:showSerName val="0"/>
              <c:showPercent val="0"/>
              <c:showBubbleSize val="0"/>
            </c:dLbl>
            <c:dLbl>
              <c:idx val="2"/>
              <c:layout>
                <c:manualLayout>
                  <c:x val="-1.0679547409514985E-2"/>
                  <c:y val="-2.5065951862400182E-2"/>
                </c:manualLayout>
              </c:layout>
              <c:dLblPos val="r"/>
              <c:showLegendKey val="0"/>
              <c:showVal val="1"/>
              <c:showCatName val="0"/>
              <c:showSerName val="0"/>
              <c:showPercent val="0"/>
              <c:showBubbleSize val="0"/>
            </c:dLbl>
            <c:dLbl>
              <c:idx val="3"/>
              <c:layout>
                <c:manualLayout>
                  <c:x val="-1.9951035532323171E-2"/>
                  <c:y val="2.7003518177249129E-2"/>
                </c:manualLayout>
              </c:layout>
              <c:dLblPos val="r"/>
              <c:showLegendKey val="0"/>
              <c:showVal val="1"/>
              <c:showCatName val="0"/>
              <c:showSerName val="0"/>
              <c:showPercent val="0"/>
              <c:showBubbleSize val="0"/>
            </c:dLbl>
            <c:dLbl>
              <c:idx val="4"/>
              <c:layout>
                <c:manualLayout>
                  <c:x val="-1.9819875456744383E-2"/>
                  <c:y val="-2.4240129558273309E-2"/>
                </c:manualLayout>
              </c:layout>
              <c:dLblPos val="r"/>
              <c:showLegendKey val="0"/>
              <c:showVal val="1"/>
              <c:showCatName val="0"/>
              <c:showSerName val="0"/>
              <c:showPercent val="0"/>
              <c:showBubbleSize val="0"/>
            </c:dLbl>
            <c:dLbl>
              <c:idx val="5"/>
              <c:layout>
                <c:manualLayout>
                  <c:x val="-2.3423423423423431E-2"/>
                  <c:y val="-2.3054755043227664E-2"/>
                </c:manualLayout>
              </c:layout>
              <c:dLblPos val="r"/>
              <c:showLegendKey val="0"/>
              <c:showVal val="1"/>
              <c:showCatName val="0"/>
              <c:showSerName val="0"/>
              <c:showPercent val="0"/>
              <c:showBubbleSize val="0"/>
            </c:dLbl>
            <c:dLbl>
              <c:idx val="6"/>
              <c:layout>
                <c:manualLayout>
                  <c:x val="-1.8018018018018021E-2"/>
                  <c:y val="-2.3054755043227664E-2"/>
                </c:manualLayout>
              </c:layout>
              <c:dLblPos val="r"/>
              <c:showLegendKey val="0"/>
              <c:showVal val="1"/>
              <c:showCatName val="0"/>
              <c:showSerName val="0"/>
              <c:showPercent val="0"/>
              <c:showBubbleSize val="0"/>
            </c:dLbl>
            <c:dLbl>
              <c:idx val="7"/>
              <c:layout>
                <c:manualLayout>
                  <c:x val="-1.9819875456744383E-2"/>
                  <c:y val="2.7829117105042728E-2"/>
                </c:manualLayout>
              </c:layout>
              <c:dLblPos val="r"/>
              <c:showLegendKey val="0"/>
              <c:showVal val="1"/>
              <c:showCatName val="0"/>
              <c:showSerName val="0"/>
              <c:showPercent val="0"/>
              <c:showBubbleSize val="0"/>
            </c:dLbl>
            <c:dLbl>
              <c:idx val="8"/>
              <c:layout>
                <c:manualLayout>
                  <c:x val="-3.4627877397678232E-2"/>
                  <c:y val="-1.7560953816943097E-2"/>
                </c:manualLayout>
              </c:layout>
              <c:dLblPos val="r"/>
              <c:showLegendKey val="0"/>
              <c:showVal val="1"/>
              <c:showCatName val="0"/>
              <c:showSerName val="0"/>
              <c:showPercent val="0"/>
              <c:showBubbleSize val="0"/>
            </c:dLbl>
            <c:dLbl>
              <c:idx val="9"/>
              <c:layout>
                <c:manualLayout>
                  <c:x val="-2.5225225225225231E-2"/>
                  <c:y val="-2.6897214217098946E-2"/>
                </c:manualLayout>
              </c:layout>
              <c:dLblPos val="r"/>
              <c:showLegendKey val="0"/>
              <c:showVal val="1"/>
              <c:showCatName val="0"/>
              <c:showSerName val="0"/>
              <c:showPercent val="0"/>
              <c:showBubbleSize val="0"/>
            </c:dLbl>
            <c:dLbl>
              <c:idx val="10"/>
              <c:layout>
                <c:manualLayout>
                  <c:x val="-1.9819875456744383E-2"/>
                  <c:y val="-1.9409973753280841E-2"/>
                </c:manualLayout>
              </c:layout>
              <c:dLblPos val="r"/>
              <c:showLegendKey val="0"/>
              <c:showVal val="1"/>
              <c:showCatName val="0"/>
              <c:showSerName val="0"/>
              <c:showPercent val="0"/>
              <c:showBubbleSize val="0"/>
            </c:dLbl>
            <c:dLbl>
              <c:idx val="11"/>
              <c:layout>
                <c:manualLayout>
                  <c:x val="-1.6216355308527615E-2"/>
                  <c:y val="2.9840397609873247E-2"/>
                </c:manualLayout>
              </c:layout>
              <c:dLblPos val="r"/>
              <c:showLegendKey val="0"/>
              <c:showVal val="1"/>
              <c:showCatName val="0"/>
              <c:showSerName val="0"/>
              <c:showPercent val="0"/>
              <c:showBubbleSize val="0"/>
            </c:dLbl>
            <c:dLbl>
              <c:idx val="12"/>
              <c:layout>
                <c:manualLayout>
                  <c:x val="-1.9819819819819826E-2"/>
                  <c:y val="-3.4582132564841508E-2"/>
                </c:manualLayout>
              </c:layout>
              <c:dLblPos val="r"/>
              <c:showLegendKey val="0"/>
              <c:showVal val="1"/>
              <c:showCatName val="0"/>
              <c:showSerName val="0"/>
              <c:showPercent val="0"/>
              <c:showBubbleSize val="0"/>
            </c:dLbl>
            <c:dLbl>
              <c:idx val="13"/>
              <c:layout>
                <c:manualLayout>
                  <c:x val="-1.9819819819819826E-2"/>
                  <c:y val="-3.0739673390970224E-2"/>
                </c:manualLayout>
              </c:layout>
              <c:dLblPos val="r"/>
              <c:showLegendKey val="0"/>
              <c:showVal val="1"/>
              <c:showCatName val="0"/>
              <c:showSerName val="0"/>
              <c:showPercent val="0"/>
              <c:showBubbleSize val="0"/>
            </c:dLbl>
            <c:dLbl>
              <c:idx val="14"/>
              <c:layout>
                <c:manualLayout>
                  <c:x val="-2.1752869126653286E-2"/>
                  <c:y val="2.7829117105042784E-2"/>
                </c:manualLayout>
              </c:layout>
              <c:dLblPos val="r"/>
              <c:showLegendKey val="0"/>
              <c:showVal val="1"/>
              <c:showCatName val="0"/>
              <c:showSerName val="0"/>
              <c:showPercent val="0"/>
              <c:showBubbleSize val="0"/>
            </c:dLbl>
            <c:dLbl>
              <c:idx val="15"/>
              <c:layout>
                <c:manualLayout>
                  <c:x val="-2.42107971797643E-2"/>
                  <c:y val="-2.5726184226971628E-2"/>
                </c:manualLayout>
              </c:layout>
              <c:dLblPos val="r"/>
              <c:showLegendKey val="0"/>
              <c:showVal val="1"/>
              <c:showCatName val="0"/>
              <c:showSerName val="0"/>
              <c:showPercent val="0"/>
              <c:showBubbleSize val="0"/>
            </c:dLbl>
            <c:dLbl>
              <c:idx val="16"/>
              <c:layout>
                <c:manualLayout>
                  <c:x val="-7.2727673746664032E-3"/>
                  <c:y val="-1.934398200224972E-2"/>
                </c:manualLayout>
              </c:layout>
              <c:dLblPos val="r"/>
              <c:showLegendKey val="0"/>
              <c:showVal val="1"/>
              <c:showCatName val="0"/>
              <c:showSerName val="0"/>
              <c:showPercent val="0"/>
              <c:showBubbleSize val="0"/>
            </c:dLbl>
            <c:dLbl>
              <c:idx val="17"/>
              <c:layout>
                <c:manualLayout>
                  <c:x val="-7.2071873368770075E-3"/>
                  <c:y val="-1.0881554699279565E-2"/>
                </c:manualLayout>
              </c:layout>
              <c:dLblPos val="r"/>
              <c:showLegendKey val="0"/>
              <c:showVal val="1"/>
              <c:showCatName val="0"/>
              <c:showSerName val="0"/>
              <c:showPercent val="0"/>
              <c:showBubbleSize val="0"/>
            </c:dLbl>
            <c:dLbl>
              <c:idx val="18"/>
              <c:layout>
                <c:manualLayout>
                  <c:x val="-3.2098928810369303E-3"/>
                  <c:y val="7.7911431283855491E-3"/>
                </c:manualLayout>
              </c:layout>
              <c:dLblPos val="r"/>
              <c:showLegendKey val="0"/>
              <c:showVal val="1"/>
              <c:showCatName val="0"/>
              <c:showSerName val="0"/>
              <c:showPercent val="0"/>
              <c:showBubbleSize val="0"/>
            </c:dLbl>
            <c:dLbl>
              <c:idx val="19"/>
              <c:layout>
                <c:manualLayout>
                  <c:x val="-5.0117264753670506E-3"/>
                  <c:y val="-5.399005975316915E-4"/>
                </c:manualLayout>
              </c:layout>
              <c:dLblPos val="r"/>
              <c:showLegendKey val="0"/>
              <c:showVal val="1"/>
              <c:showCatName val="0"/>
              <c:showSerName val="0"/>
              <c:showPercent val="0"/>
              <c:showBubbleSize val="0"/>
            </c:dLbl>
            <c:dLbl>
              <c:idx val="20"/>
              <c:layout>
                <c:manualLayout>
                  <c:x val="-4.7896659976326514E-2"/>
                  <c:y val="-5.396772211984142E-4"/>
                </c:manualLayout>
              </c:layout>
              <c:dLblPos val="r"/>
              <c:showLegendKey val="0"/>
              <c:showVal val="1"/>
              <c:showCatName val="0"/>
              <c:showSerName val="0"/>
              <c:showPercent val="0"/>
              <c:showBubbleSize val="0"/>
            </c:dLbl>
            <c:spPr>
              <a:noFill/>
              <a:ln w="25400">
                <a:noFill/>
              </a:ln>
            </c:spPr>
            <c:txPr>
              <a:bodyPr/>
              <a:lstStyle/>
              <a:p>
                <a:pPr>
                  <a:defRPr sz="900"/>
                </a:pPr>
                <a:endParaRPr lang="zh-CN"/>
              </a:p>
            </c:txPr>
            <c:showLegendKey val="0"/>
            <c:showVal val="1"/>
            <c:showCatName val="0"/>
            <c:showSerName val="0"/>
            <c:showPercent val="0"/>
            <c:showBubbleSize val="0"/>
            <c:showLeaderLines val="0"/>
          </c:dLbls>
          <c:cat>
            <c:strRef>
              <c:f>数据源!$A$9:$A$29</c:f>
              <c:strCache>
                <c:ptCount val="21"/>
                <c:pt idx="0">
                  <c:v>甘孜</c:v>
                </c:pt>
                <c:pt idx="1">
                  <c:v>德阳</c:v>
                </c:pt>
                <c:pt idx="2">
                  <c:v>遂宁</c:v>
                </c:pt>
                <c:pt idx="3">
                  <c:v>宜宾</c:v>
                </c:pt>
                <c:pt idx="4">
                  <c:v>绵阳</c:v>
                </c:pt>
                <c:pt idx="5">
                  <c:v>南充</c:v>
                </c:pt>
                <c:pt idx="6">
                  <c:v>自贡</c:v>
                </c:pt>
                <c:pt idx="7">
                  <c:v>泸州</c:v>
                </c:pt>
                <c:pt idx="8">
                  <c:v>乐山</c:v>
                </c:pt>
                <c:pt idx="9">
                  <c:v>广元</c:v>
                </c:pt>
                <c:pt idx="10">
                  <c:v>达州</c:v>
                </c:pt>
                <c:pt idx="11">
                  <c:v>成都</c:v>
                </c:pt>
                <c:pt idx="12">
                  <c:v>雅安</c:v>
                </c:pt>
                <c:pt idx="13">
                  <c:v>巴中</c:v>
                </c:pt>
                <c:pt idx="14">
                  <c:v>广安</c:v>
                </c:pt>
                <c:pt idx="15">
                  <c:v>内江</c:v>
                </c:pt>
                <c:pt idx="16">
                  <c:v>资阳</c:v>
                </c:pt>
                <c:pt idx="17">
                  <c:v>眉山</c:v>
                </c:pt>
                <c:pt idx="18">
                  <c:v>攀枝花</c:v>
                </c:pt>
                <c:pt idx="19">
                  <c:v>阿坝</c:v>
                </c:pt>
                <c:pt idx="20">
                  <c:v>凉山</c:v>
                </c:pt>
              </c:strCache>
            </c:strRef>
          </c:cat>
          <c:val>
            <c:numRef>
              <c:f>数据源!$C$9:$C$29</c:f>
              <c:numCache>
                <c:formatCode>0.0_ </c:formatCode>
                <c:ptCount val="21"/>
                <c:pt idx="0">
                  <c:v>9.3000000000000007</c:v>
                </c:pt>
                <c:pt idx="1">
                  <c:v>9.1999999999999993</c:v>
                </c:pt>
                <c:pt idx="2">
                  <c:v>9.1</c:v>
                </c:pt>
                <c:pt idx="3">
                  <c:v>9.1</c:v>
                </c:pt>
                <c:pt idx="4">
                  <c:v>9</c:v>
                </c:pt>
                <c:pt idx="5">
                  <c:v>9</c:v>
                </c:pt>
                <c:pt idx="6">
                  <c:v>8.6999999999999993</c:v>
                </c:pt>
                <c:pt idx="7">
                  <c:v>8.6999999999999993</c:v>
                </c:pt>
                <c:pt idx="8">
                  <c:v>8.6999999999999993</c:v>
                </c:pt>
                <c:pt idx="9">
                  <c:v>8.5</c:v>
                </c:pt>
                <c:pt idx="10">
                  <c:v>8.3000000000000007</c:v>
                </c:pt>
                <c:pt idx="11">
                  <c:v>8.1</c:v>
                </c:pt>
                <c:pt idx="12">
                  <c:v>8.1</c:v>
                </c:pt>
                <c:pt idx="13">
                  <c:v>8.1</c:v>
                </c:pt>
                <c:pt idx="14">
                  <c:v>7.9</c:v>
                </c:pt>
                <c:pt idx="15">
                  <c:v>7.7</c:v>
                </c:pt>
                <c:pt idx="16">
                  <c:v>7.7</c:v>
                </c:pt>
                <c:pt idx="17">
                  <c:v>7</c:v>
                </c:pt>
                <c:pt idx="18">
                  <c:v>6.7</c:v>
                </c:pt>
                <c:pt idx="19">
                  <c:v>4.8</c:v>
                </c:pt>
                <c:pt idx="20">
                  <c:v>3.5</c:v>
                </c:pt>
              </c:numCache>
            </c:numRef>
          </c:val>
          <c:smooth val="0"/>
        </c:ser>
        <c:dLbls>
          <c:showLegendKey val="0"/>
          <c:showVal val="0"/>
          <c:showCatName val="0"/>
          <c:showSerName val="0"/>
          <c:showPercent val="0"/>
          <c:showBubbleSize val="0"/>
        </c:dLbls>
        <c:marker val="1"/>
        <c:smooth val="0"/>
        <c:axId val="95229824"/>
        <c:axId val="95231360"/>
      </c:lineChart>
      <c:catAx>
        <c:axId val="93731072"/>
        <c:scaling>
          <c:orientation val="minMax"/>
        </c:scaling>
        <c:delete val="0"/>
        <c:axPos val="b"/>
        <c:title>
          <c:tx>
            <c:rich>
              <a:bodyPr/>
              <a:lstStyle/>
              <a:p>
                <a:pPr>
                  <a:defRPr b="0"/>
                </a:pPr>
                <a:r>
                  <a:rPr lang="zh-CN" altLang="en-US" b="0"/>
                  <a:t>亿元</a:t>
                </a:r>
              </a:p>
            </c:rich>
          </c:tx>
          <c:layout>
            <c:manualLayout>
              <c:xMode val="edge"/>
              <c:yMode val="edge"/>
              <c:x val="7.8739128197210656E-2"/>
              <c:y val="0.118611492712347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5228288"/>
        <c:crosses val="autoZero"/>
        <c:auto val="1"/>
        <c:lblAlgn val="ctr"/>
        <c:lblOffset val="100"/>
        <c:noMultiLvlLbl val="0"/>
      </c:catAx>
      <c:valAx>
        <c:axId val="95228288"/>
        <c:scaling>
          <c:orientation val="minMax"/>
        </c:scaling>
        <c:delete val="0"/>
        <c:axPos val="l"/>
        <c:numFmt formatCode="0_ " sourceLinked="1"/>
        <c:majorTickMark val="out"/>
        <c:minorTickMark val="none"/>
        <c:tickLblPos val="nextTo"/>
        <c:spPr>
          <a:ln w="28575" cmpd="sng"/>
        </c:spPr>
        <c:crossAx val="93731072"/>
        <c:crosses val="autoZero"/>
        <c:crossBetween val="between"/>
      </c:valAx>
      <c:catAx>
        <c:axId val="95229824"/>
        <c:scaling>
          <c:orientation val="minMax"/>
        </c:scaling>
        <c:delete val="1"/>
        <c:axPos val="b"/>
        <c:majorTickMark val="out"/>
        <c:minorTickMark val="none"/>
        <c:tickLblPos val="none"/>
        <c:crossAx val="95231360"/>
        <c:crosses val="autoZero"/>
        <c:auto val="1"/>
        <c:lblAlgn val="ctr"/>
        <c:lblOffset val="100"/>
        <c:noMultiLvlLbl val="0"/>
      </c:catAx>
      <c:valAx>
        <c:axId val="95231360"/>
        <c:scaling>
          <c:orientation val="minMax"/>
        </c:scaling>
        <c:delete val="0"/>
        <c:axPos val="r"/>
        <c:title>
          <c:tx>
            <c:rich>
              <a:bodyPr rot="0" vert="horz"/>
              <a:lstStyle/>
              <a:p>
                <a:pPr>
                  <a:defRPr b="0"/>
                </a:pPr>
                <a:r>
                  <a:rPr lang="en-US" altLang="zh-CN" b="0"/>
                  <a:t>%</a:t>
                </a:r>
                <a:endParaRPr lang="zh-CN" altLang="en-US" b="0"/>
              </a:p>
            </c:rich>
          </c:tx>
          <c:layout>
            <c:manualLayout>
              <c:xMode val="edge"/>
              <c:yMode val="edge"/>
              <c:x val="0.89891131255651879"/>
              <c:y val="0.12492924554643439"/>
            </c:manualLayout>
          </c:layout>
          <c:overlay val="0"/>
          <c:spPr>
            <a:noFill/>
            <a:ln w="25400">
              <a:noFill/>
            </a:ln>
          </c:spPr>
        </c:title>
        <c:numFmt formatCode="0.0_ " sourceLinked="1"/>
        <c:majorTickMark val="out"/>
        <c:minorTickMark val="none"/>
        <c:tickLblPos val="nextTo"/>
        <c:spPr>
          <a:ln w="28575" cmpd="sng"/>
        </c:spPr>
        <c:crossAx val="95229824"/>
        <c:crosses val="max"/>
        <c:crossBetween val="between"/>
      </c:valAx>
      <c:spPr>
        <a:noFill/>
        <a:ln w="25400">
          <a:noFill/>
        </a:ln>
      </c:spPr>
    </c:plotArea>
    <c:legend>
      <c:legendPos val="r"/>
      <c:layout>
        <c:manualLayout>
          <c:xMode val="edge"/>
          <c:yMode val="edge"/>
          <c:x val="0.37815184866597557"/>
          <c:y val="7.8723404255319165E-2"/>
          <c:w val="0.2464988935206629"/>
          <c:h val="6.8085106382978711E-2"/>
        </c:manualLayout>
      </c:layout>
      <c:overlay val="0"/>
    </c:legend>
    <c:plotVisOnly val="1"/>
    <c:dispBlanksAs val="gap"/>
    <c:showDLblsOverMax val="0"/>
  </c:chart>
  <c:spPr>
    <a:noFill/>
    <a:ln w="9525">
      <a:noFill/>
    </a:ln>
  </c:spPr>
  <c:printSettings>
    <c:headerFooter/>
    <c:pageMargins b="0.35433070866141736" l="0.70866141732283483" r="0.70866141732283483" t="0.35433070866141736" header="0.31496062992125995" footer="0.3149606299212599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攀枝花市社会消费品零售总额增长率</a:t>
            </a:r>
            <a:endParaRPr lang="zh-CN" altLang="zh-CN" sz="1600" b="1"/>
          </a:p>
        </c:rich>
      </c:tx>
      <c:overlay val="0"/>
      <c:spPr>
        <a:noFill/>
        <a:ln w="25400">
          <a:noFill/>
        </a:ln>
      </c:spPr>
    </c:title>
    <c:autoTitleDeleted val="0"/>
    <c:plotArea>
      <c:layout>
        <c:manualLayout>
          <c:layoutTarget val="inner"/>
          <c:xMode val="edge"/>
          <c:yMode val="edge"/>
          <c:x val="8.3712866857551915E-2"/>
          <c:y val="0.27962227862013117"/>
          <c:w val="0.87254265091863514"/>
          <c:h val="0.5283690858290806"/>
        </c:manualLayout>
      </c:layout>
      <c:lineChart>
        <c:grouping val="standard"/>
        <c:varyColors val="0"/>
        <c:ser>
          <c:idx val="0"/>
          <c:order val="0"/>
          <c:tx>
            <c:strRef>
              <c:f>数据源!$A$149</c:f>
              <c:strCache>
                <c:ptCount val="1"/>
                <c:pt idx="0">
                  <c:v>全国</c:v>
                </c:pt>
              </c:strCache>
            </c:strRef>
          </c:tx>
          <c:spPr>
            <a:ln w="19050"/>
          </c:spPr>
          <c:dLbls>
            <c:dLbl>
              <c:idx val="0"/>
              <c:layout>
                <c:manualLayout>
                  <c:x val="-3.96683369124314E-2"/>
                  <c:y val="2.44168835118786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602123598186592E-2"/>
                  <c:y val="2.08842778772825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843533762825073E-2"/>
                  <c:y val="2.6892185687089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95845263660224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3534210212359819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74661476974469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3.236101169172035E-2"/>
                  <c:y val="3.18511259053991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4.1830708661417318E-2"/>
                  <c:y val="2.87046737183603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4110743259365306E-2"/>
                  <c:y val="3.547587667421402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928537341923177E-2"/>
                  <c:y val="2.58434433893188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293098305893591E-2"/>
                  <c:y val="2.40307300643213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3022100930565498E-2"/>
                  <c:y val="2.239870230813422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数据源!$B$149:$M$149</c:f>
              <c:numCache>
                <c:formatCode>General</c:formatCode>
                <c:ptCount val="12"/>
                <c:pt idx="0">
                  <c:v>10.4</c:v>
                </c:pt>
                <c:pt idx="1">
                  <c:v>10.3</c:v>
                </c:pt>
                <c:pt idx="2">
                  <c:v>10.3</c:v>
                </c:pt>
                <c:pt idx="3">
                  <c:v>10.199999999999999</c:v>
                </c:pt>
                <c:pt idx="4">
                  <c:v>9.6999999999999993</c:v>
                </c:pt>
                <c:pt idx="5">
                  <c:v>9.8000000000000007</c:v>
                </c:pt>
                <c:pt idx="6">
                  <c:v>9.6999999999999993</c:v>
                </c:pt>
                <c:pt idx="7">
                  <c:v>9.5</c:v>
                </c:pt>
                <c:pt idx="8">
                  <c:v>9.4</c:v>
                </c:pt>
                <c:pt idx="9">
                  <c:v>9.3000000000000007</c:v>
                </c:pt>
                <c:pt idx="10">
                  <c:v>9.3000000000000007</c:v>
                </c:pt>
                <c:pt idx="11">
                  <c:v>9.3000000000000007</c:v>
                </c:pt>
              </c:numCache>
            </c:numRef>
          </c:val>
          <c:smooth val="0"/>
        </c:ser>
        <c:ser>
          <c:idx val="1"/>
          <c:order val="1"/>
          <c:tx>
            <c:strRef>
              <c:f>数据源!$A$150</c:f>
              <c:strCache>
                <c:ptCount val="1"/>
                <c:pt idx="0">
                  <c:v>全省</c:v>
                </c:pt>
              </c:strCache>
            </c:strRef>
          </c:tx>
          <c:spPr>
            <a:ln w="19050"/>
          </c:spPr>
          <c:dLbls>
            <c:dLbl>
              <c:idx val="0"/>
              <c:layout>
                <c:manualLayout>
                  <c:x val="-2.6246719160104993E-2"/>
                  <c:y val="-4.301075268817199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95625546806651E-2"/>
                  <c:y val="-4.69208211143695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24671916010499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246719160104993E-2"/>
                  <c:y val="-4.30107526881720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496062992125984E-2"/>
                  <c:y val="-3.54758766742140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246719160104993E-2"/>
                  <c:y val="-3.91006842619745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169649248389402E-2"/>
                  <c:y val="-3.05171617496310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747156605424333E-2"/>
                  <c:y val="-3.51906158357771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0997375328083996E-2"/>
                  <c:y val="-3.1280547409579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246719160104993E-2"/>
                  <c:y val="-3.51906158357771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13150202815558E-2"/>
                  <c:y val="-2.946819415813366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数据源!$B$150:$M$150</c:f>
              <c:numCache>
                <c:formatCode>General</c:formatCode>
                <c:ptCount val="12"/>
                <c:pt idx="0">
                  <c:v>12.1</c:v>
                </c:pt>
                <c:pt idx="1">
                  <c:v>12</c:v>
                </c:pt>
                <c:pt idx="2">
                  <c:v>12</c:v>
                </c:pt>
                <c:pt idx="3">
                  <c:v>12</c:v>
                </c:pt>
                <c:pt idx="4">
                  <c:v>12.2</c:v>
                </c:pt>
                <c:pt idx="5">
                  <c:v>12.4</c:v>
                </c:pt>
                <c:pt idx="6">
                  <c:v>12.1</c:v>
                </c:pt>
                <c:pt idx="7">
                  <c:v>11.8</c:v>
                </c:pt>
                <c:pt idx="8">
                  <c:v>11.7</c:v>
                </c:pt>
                <c:pt idx="9">
                  <c:v>11.5</c:v>
                </c:pt>
                <c:pt idx="10">
                  <c:v>11.5</c:v>
                </c:pt>
                <c:pt idx="11">
                  <c:v>11.4</c:v>
                </c:pt>
              </c:numCache>
            </c:numRef>
          </c:val>
          <c:smooth val="0"/>
        </c:ser>
        <c:ser>
          <c:idx val="2"/>
          <c:order val="2"/>
          <c:tx>
            <c:strRef>
              <c:f>数据源!$A$151</c:f>
              <c:strCache>
                <c:ptCount val="1"/>
                <c:pt idx="0">
                  <c:v>全市</c:v>
                </c:pt>
              </c:strCache>
            </c:strRef>
          </c:tx>
          <c:spPr>
            <a:ln w="19050"/>
          </c:spPr>
          <c:dLbls>
            <c:dLbl>
              <c:idx val="0"/>
              <c:layout>
                <c:manualLayout>
                  <c:x val="-3.6312932474349802E-2"/>
                  <c:y val="-2.35609926441598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4975691958959679E-2"/>
                  <c:y val="-1.92650918635170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120824385588161E-2"/>
                  <c:y val="-2.83270814324175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515151515151516E-2"/>
                  <c:y val="-2.57510729613733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0303179432116443E-2"/>
                  <c:y val="-3.04250166154123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658583870198037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371092817943215E-2"/>
                  <c:y val="-2.365381365955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409090909090912E-2"/>
                  <c:y val="-2.28898426323319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7878787878787887E-2"/>
                  <c:y val="-2.00286123032904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147622882366978E-2"/>
                  <c:y val="-2.2319173622610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3658434741111909E-2"/>
                  <c:y val="-2.72781138409201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8899576473395369E-2"/>
                  <c:y val="-2.176067047413065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数据源!$B$148:$M$148</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数据源!$B$151:$M$151</c:f>
              <c:numCache>
                <c:formatCode>General</c:formatCode>
                <c:ptCount val="12"/>
                <c:pt idx="0">
                  <c:v>11</c:v>
                </c:pt>
                <c:pt idx="1">
                  <c:v>11.1</c:v>
                </c:pt>
                <c:pt idx="2">
                  <c:v>11.2</c:v>
                </c:pt>
                <c:pt idx="3">
                  <c:v>11.2</c:v>
                </c:pt>
                <c:pt idx="4">
                  <c:v>11.3</c:v>
                </c:pt>
                <c:pt idx="5">
                  <c:v>11.5</c:v>
                </c:pt>
                <c:pt idx="6">
                  <c:v>11.4</c:v>
                </c:pt>
                <c:pt idx="7">
                  <c:v>11.4</c:v>
                </c:pt>
                <c:pt idx="8">
                  <c:v>11.1</c:v>
                </c:pt>
                <c:pt idx="9">
                  <c:v>11.1</c:v>
                </c:pt>
                <c:pt idx="10">
                  <c:v>11.1</c:v>
                </c:pt>
                <c:pt idx="11">
                  <c:v>11.1</c:v>
                </c:pt>
              </c:numCache>
            </c:numRef>
          </c:val>
          <c:smooth val="0"/>
        </c:ser>
        <c:dLbls>
          <c:showLegendKey val="0"/>
          <c:showVal val="0"/>
          <c:showCatName val="0"/>
          <c:showSerName val="0"/>
          <c:showPercent val="0"/>
          <c:showBubbleSize val="0"/>
        </c:dLbls>
        <c:marker val="1"/>
        <c:smooth val="0"/>
        <c:axId val="99425280"/>
        <c:axId val="99456128"/>
      </c:lineChart>
      <c:catAx>
        <c:axId val="99425280"/>
        <c:scaling>
          <c:orientation val="minMax"/>
        </c:scaling>
        <c:delete val="0"/>
        <c:axPos val="b"/>
        <c:title>
          <c:tx>
            <c:rich>
              <a:bodyPr/>
              <a:lstStyle/>
              <a:p>
                <a:pPr>
                  <a:defRPr/>
                </a:pPr>
                <a:r>
                  <a:rPr lang="en-US" altLang="zh-CN"/>
                  <a:t>%</a:t>
                </a:r>
                <a:endParaRPr lang="zh-CN" altLang="en-US"/>
              </a:p>
            </c:rich>
          </c:tx>
          <c:layout>
            <c:manualLayout>
              <c:xMode val="edge"/>
              <c:yMode val="edge"/>
              <c:x val="6.9889197089000252E-2"/>
              <c:y val="0.23252745767294111"/>
            </c:manualLayout>
          </c:layout>
          <c:overlay val="0"/>
          <c:spPr>
            <a:noFill/>
            <a:ln w="25400">
              <a:noFill/>
            </a:ln>
          </c:spPr>
        </c:title>
        <c:numFmt formatCode="General" sourceLinked="1"/>
        <c:majorTickMark val="out"/>
        <c:minorTickMark val="none"/>
        <c:tickLblPos val="nextTo"/>
        <c:spPr>
          <a:ln w="28575" cmpd="sng"/>
        </c:spPr>
        <c:crossAx val="99456128"/>
        <c:crosses val="autoZero"/>
        <c:auto val="1"/>
        <c:lblAlgn val="ctr"/>
        <c:lblOffset val="100"/>
        <c:noMultiLvlLbl val="0"/>
      </c:catAx>
      <c:valAx>
        <c:axId val="99456128"/>
        <c:scaling>
          <c:orientation val="minMax"/>
          <c:max val="13"/>
          <c:min val="9"/>
        </c:scaling>
        <c:delete val="0"/>
        <c:axPos val="l"/>
        <c:numFmt formatCode="General" sourceLinked="1"/>
        <c:majorTickMark val="out"/>
        <c:minorTickMark val="none"/>
        <c:tickLblPos val="nextTo"/>
        <c:spPr>
          <a:ln w="28575" cmpd="sng"/>
        </c:spPr>
        <c:crossAx val="99425280"/>
        <c:crosses val="autoZero"/>
        <c:crossBetween val="between"/>
        <c:majorUnit val="0.5"/>
      </c:valAx>
      <c:spPr>
        <a:noFill/>
        <a:ln w="25400">
          <a:noFill/>
        </a:ln>
      </c:spPr>
    </c:plotArea>
    <c:legend>
      <c:legendPos val="r"/>
      <c:layout>
        <c:manualLayout>
          <c:xMode val="edge"/>
          <c:yMode val="edge"/>
          <c:x val="0.26420454545454547"/>
          <c:y val="0.11158820812634469"/>
          <c:w val="0.46022727272727282"/>
          <c:h val="6.8669527896995722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1-9</a:t>
            </a:r>
            <a:r>
              <a:rPr lang="zh-CN" altLang="en-US" sz="1600" b="1" i="0" u="none" strike="noStrike" baseline="0">
                <a:solidFill>
                  <a:srgbClr val="000000"/>
                </a:solidFill>
                <a:latin typeface="宋体"/>
                <a:ea typeface="宋体"/>
              </a:rPr>
              <a:t>月各市（州）社会消费品零售总额</a:t>
            </a:r>
          </a:p>
        </c:rich>
      </c:tx>
      <c:overlay val="0"/>
      <c:spPr>
        <a:noFill/>
        <a:ln w="25400">
          <a:noFill/>
        </a:ln>
      </c:spPr>
    </c:title>
    <c:autoTitleDeleted val="0"/>
    <c:plotArea>
      <c:layout>
        <c:manualLayout>
          <c:layoutTarget val="inner"/>
          <c:xMode val="edge"/>
          <c:yMode val="edge"/>
          <c:x val="6.3475788804309208E-2"/>
          <c:y val="0.26831799266741957"/>
          <c:w val="0.83494591679603003"/>
          <c:h val="0.61145223251808689"/>
        </c:manualLayout>
      </c:layout>
      <c:barChart>
        <c:barDir val="col"/>
        <c:grouping val="clustered"/>
        <c:varyColors val="0"/>
        <c:ser>
          <c:idx val="0"/>
          <c:order val="0"/>
          <c:tx>
            <c:strRef>
              <c:f>数据源!$B$153</c:f>
              <c:strCache>
                <c:ptCount val="1"/>
                <c:pt idx="0">
                  <c:v>总量</c:v>
                </c:pt>
              </c:strCache>
            </c:strRef>
          </c:tx>
          <c:spPr>
            <a:noFill/>
            <a:ln>
              <a:solidFill>
                <a:srgbClr val="4F81BD"/>
              </a:solidFill>
            </a:ln>
          </c:spPr>
          <c:invertIfNegative val="0"/>
          <c:dPt>
            <c:idx val="15"/>
            <c:invertIfNegative val="0"/>
            <c:bubble3D val="0"/>
          </c:dPt>
          <c:dPt>
            <c:idx val="16"/>
            <c:invertIfNegative val="0"/>
            <c:bubble3D val="0"/>
            <c:spPr>
              <a:ln>
                <a:solidFill>
                  <a:srgbClr val="4F81BD"/>
                </a:solidFill>
              </a:ln>
            </c:spPr>
          </c:dPt>
          <c:dLbls>
            <c:dLbl>
              <c:idx val="0"/>
              <c:layout>
                <c:manualLayout>
                  <c:x val="1.8779342723004779E-3"/>
                  <c:y val="3.5788355532179309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6.585709202852591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478688403386197E-7"/>
                  <c:y val="1.138787906914386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9.3487822863006567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0"/>
                  <c:y val="3.39216929907337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0"/>
                  <c:y val="1.3380773375823111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3.2402498983401724E-3"/>
                  <c:y val="0.5319064193596625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3.7558685446009397E-3"/>
                  <c:y val="5.660422113247633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9.3896713615023476E-3"/>
                  <c:y val="2.619309128598707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泸州</c:v>
                </c:pt>
                <c:pt idx="1">
                  <c:v>德阳</c:v>
                </c:pt>
                <c:pt idx="2">
                  <c:v>南充</c:v>
                </c:pt>
                <c:pt idx="3">
                  <c:v>达州</c:v>
                </c:pt>
                <c:pt idx="4">
                  <c:v>绵阳</c:v>
                </c:pt>
                <c:pt idx="5">
                  <c:v>乐山</c:v>
                </c:pt>
                <c:pt idx="6">
                  <c:v>广安</c:v>
                </c:pt>
                <c:pt idx="7">
                  <c:v>遂宁</c:v>
                </c:pt>
                <c:pt idx="8">
                  <c:v>眉山</c:v>
                </c:pt>
                <c:pt idx="9">
                  <c:v>巴中</c:v>
                </c:pt>
                <c:pt idx="10">
                  <c:v>宜宾</c:v>
                </c:pt>
                <c:pt idx="11">
                  <c:v>广元</c:v>
                </c:pt>
                <c:pt idx="12">
                  <c:v>自贡</c:v>
                </c:pt>
                <c:pt idx="13">
                  <c:v>资阳</c:v>
                </c:pt>
                <c:pt idx="14">
                  <c:v>内江</c:v>
                </c:pt>
                <c:pt idx="15">
                  <c:v>甘孜</c:v>
                </c:pt>
                <c:pt idx="16">
                  <c:v>攀枝花</c:v>
                </c:pt>
                <c:pt idx="17">
                  <c:v>凉山</c:v>
                </c:pt>
                <c:pt idx="18">
                  <c:v>成都</c:v>
                </c:pt>
                <c:pt idx="19">
                  <c:v>雅安</c:v>
                </c:pt>
                <c:pt idx="20">
                  <c:v>阿坝</c:v>
                </c:pt>
              </c:strCache>
            </c:strRef>
          </c:cat>
          <c:val>
            <c:numRef>
              <c:f>数据源!$B$154:$B$174</c:f>
              <c:numCache>
                <c:formatCode>0_ </c:formatCode>
                <c:ptCount val="21"/>
                <c:pt idx="0">
                  <c:v>538.30554000000006</c:v>
                </c:pt>
                <c:pt idx="1">
                  <c:v>591.83602999999994</c:v>
                </c:pt>
                <c:pt idx="2">
                  <c:v>694.39453000000003</c:v>
                </c:pt>
                <c:pt idx="3">
                  <c:v>606.70587999999998</c:v>
                </c:pt>
                <c:pt idx="4">
                  <c:v>814.17567999999994</c:v>
                </c:pt>
                <c:pt idx="5">
                  <c:v>489.30730999999997</c:v>
                </c:pt>
                <c:pt idx="6">
                  <c:v>359.58335</c:v>
                </c:pt>
                <c:pt idx="7">
                  <c:v>405.94922000000003</c:v>
                </c:pt>
                <c:pt idx="8">
                  <c:v>360.14741000000004</c:v>
                </c:pt>
                <c:pt idx="9">
                  <c:v>234.79367999999999</c:v>
                </c:pt>
                <c:pt idx="10">
                  <c:v>660.16602</c:v>
                </c:pt>
                <c:pt idx="11">
                  <c:v>286.34339</c:v>
                </c:pt>
                <c:pt idx="12">
                  <c:v>463.58512999999999</c:v>
                </c:pt>
                <c:pt idx="13">
                  <c:v>288.31572</c:v>
                </c:pt>
                <c:pt idx="14">
                  <c:v>365.47089999999997</c:v>
                </c:pt>
                <c:pt idx="15">
                  <c:v>72.109020000000001</c:v>
                </c:pt>
                <c:pt idx="16">
                  <c:v>259.64697999999999</c:v>
                </c:pt>
                <c:pt idx="17">
                  <c:v>475.75599000000005</c:v>
                </c:pt>
                <c:pt idx="18">
                  <c:v>4946.9819100000004</c:v>
                </c:pt>
                <c:pt idx="19">
                  <c:v>172.89348999999999</c:v>
                </c:pt>
                <c:pt idx="20">
                  <c:v>56.590630000000004</c:v>
                </c:pt>
              </c:numCache>
            </c:numRef>
          </c:val>
        </c:ser>
        <c:dLbls>
          <c:showLegendKey val="0"/>
          <c:showVal val="0"/>
          <c:showCatName val="0"/>
          <c:showSerName val="0"/>
          <c:showPercent val="0"/>
          <c:showBubbleSize val="0"/>
        </c:dLbls>
        <c:gapWidth val="150"/>
        <c:axId val="99816576"/>
        <c:axId val="99818496"/>
      </c:barChart>
      <c:lineChart>
        <c:grouping val="standard"/>
        <c:varyColors val="0"/>
        <c:ser>
          <c:idx val="1"/>
          <c:order val="1"/>
          <c:tx>
            <c:strRef>
              <c:f>数据源!$C$153</c:f>
              <c:strCache>
                <c:ptCount val="1"/>
                <c:pt idx="0">
                  <c:v>增速</c:v>
                </c:pt>
              </c:strCache>
            </c:strRef>
          </c:tx>
          <c:spPr>
            <a:ln w="19050"/>
          </c:spPr>
          <c:dLbls>
            <c:dLbl>
              <c:idx val="0"/>
              <c:layout>
                <c:manualLayout>
                  <c:x val="-3.1297327270710877E-2"/>
                  <c:y val="-2.4564866523315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9582714132564416E-2"/>
                  <c:y val="2.52059258800901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691028058112436E-2"/>
                  <c:y val="2.37971628791980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8315108498761603E-2"/>
                  <c:y val="-2.57756189120760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52792872721898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441055783520025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83072714502237E-2"/>
                  <c:y val="1.8953947063100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15108498761603E-2"/>
                  <c:y val="-2.7184381912968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437174226461139E-2"/>
                  <c:y val="-1.9128031392932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0611067982699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6342464234224235E-2"/>
                  <c:y val="1.87561427120234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2070977043362543E-2"/>
                  <c:y val="-2.43670621722382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0193042771062075E-2"/>
                  <c:y val="2.2784214841514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2586595689623243E-2"/>
                  <c:y val="-2.315630978347746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4301336573511551E-2"/>
                  <c:y val="-2.41691766240291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3.5826845587963493E-2"/>
                  <c:y val="2.13754518406220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3.5568962330412922E-2"/>
                  <c:y val="-2.83951343017289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2.3196924328120955E-2"/>
                  <c:y val="-2.29582991713462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9604229048833683E-2"/>
                  <c:y val="2.802324562081999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3.1151380725296666E-2"/>
                  <c:y val="-2.09561231172233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1.7821004768770105E-2"/>
                  <c:y val="-4.93516699410609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数据源!$A$154:$A$174</c:f>
              <c:strCache>
                <c:ptCount val="21"/>
                <c:pt idx="0">
                  <c:v>泸州</c:v>
                </c:pt>
                <c:pt idx="1">
                  <c:v>德阳</c:v>
                </c:pt>
                <c:pt idx="2">
                  <c:v>南充</c:v>
                </c:pt>
                <c:pt idx="3">
                  <c:v>达州</c:v>
                </c:pt>
                <c:pt idx="4">
                  <c:v>绵阳</c:v>
                </c:pt>
                <c:pt idx="5">
                  <c:v>乐山</c:v>
                </c:pt>
                <c:pt idx="6">
                  <c:v>广安</c:v>
                </c:pt>
                <c:pt idx="7">
                  <c:v>遂宁</c:v>
                </c:pt>
                <c:pt idx="8">
                  <c:v>眉山</c:v>
                </c:pt>
                <c:pt idx="9">
                  <c:v>巴中</c:v>
                </c:pt>
                <c:pt idx="10">
                  <c:v>宜宾</c:v>
                </c:pt>
                <c:pt idx="11">
                  <c:v>广元</c:v>
                </c:pt>
                <c:pt idx="12">
                  <c:v>自贡</c:v>
                </c:pt>
                <c:pt idx="13">
                  <c:v>资阳</c:v>
                </c:pt>
                <c:pt idx="14">
                  <c:v>内江</c:v>
                </c:pt>
                <c:pt idx="15">
                  <c:v>甘孜</c:v>
                </c:pt>
                <c:pt idx="16">
                  <c:v>攀枝花</c:v>
                </c:pt>
                <c:pt idx="17">
                  <c:v>凉山</c:v>
                </c:pt>
                <c:pt idx="18">
                  <c:v>成都</c:v>
                </c:pt>
                <c:pt idx="19">
                  <c:v>雅安</c:v>
                </c:pt>
                <c:pt idx="20">
                  <c:v>阿坝</c:v>
                </c:pt>
              </c:strCache>
            </c:strRef>
          </c:cat>
          <c:val>
            <c:numRef>
              <c:f>数据源!$C$154:$C$174</c:f>
              <c:numCache>
                <c:formatCode>General</c:formatCode>
                <c:ptCount val="21"/>
                <c:pt idx="0">
                  <c:v>12.8</c:v>
                </c:pt>
                <c:pt idx="1">
                  <c:v>12.7</c:v>
                </c:pt>
                <c:pt idx="2">
                  <c:v>12.5</c:v>
                </c:pt>
                <c:pt idx="3">
                  <c:v>12.5</c:v>
                </c:pt>
                <c:pt idx="4">
                  <c:v>12.3</c:v>
                </c:pt>
                <c:pt idx="5">
                  <c:v>12.3</c:v>
                </c:pt>
                <c:pt idx="6">
                  <c:v>12.2</c:v>
                </c:pt>
                <c:pt idx="7">
                  <c:v>12.1</c:v>
                </c:pt>
                <c:pt idx="8">
                  <c:v>12.1</c:v>
                </c:pt>
                <c:pt idx="9">
                  <c:v>12.1</c:v>
                </c:pt>
                <c:pt idx="10">
                  <c:v>12</c:v>
                </c:pt>
                <c:pt idx="11">
                  <c:v>11.9</c:v>
                </c:pt>
                <c:pt idx="12">
                  <c:v>11.6</c:v>
                </c:pt>
                <c:pt idx="13">
                  <c:v>11.6</c:v>
                </c:pt>
                <c:pt idx="14">
                  <c:v>11.3</c:v>
                </c:pt>
                <c:pt idx="15">
                  <c:v>11.3</c:v>
                </c:pt>
                <c:pt idx="16">
                  <c:v>11.1</c:v>
                </c:pt>
                <c:pt idx="17">
                  <c:v>10.8</c:v>
                </c:pt>
                <c:pt idx="18">
                  <c:v>10.5</c:v>
                </c:pt>
                <c:pt idx="19">
                  <c:v>10.1</c:v>
                </c:pt>
                <c:pt idx="20">
                  <c:v>0.3</c:v>
                </c:pt>
              </c:numCache>
            </c:numRef>
          </c:val>
          <c:smooth val="0"/>
        </c:ser>
        <c:dLbls>
          <c:showLegendKey val="0"/>
          <c:showVal val="0"/>
          <c:showCatName val="0"/>
          <c:showSerName val="0"/>
          <c:showPercent val="0"/>
          <c:showBubbleSize val="0"/>
        </c:dLbls>
        <c:marker val="1"/>
        <c:smooth val="0"/>
        <c:axId val="99832576"/>
        <c:axId val="99834496"/>
      </c:lineChart>
      <c:catAx>
        <c:axId val="99816576"/>
        <c:scaling>
          <c:orientation val="minMax"/>
        </c:scaling>
        <c:delete val="0"/>
        <c:axPos val="b"/>
        <c:title>
          <c:tx>
            <c:rich>
              <a:bodyPr/>
              <a:lstStyle/>
              <a:p>
                <a:pPr>
                  <a:defRPr b="0"/>
                </a:pPr>
                <a:r>
                  <a:rPr lang="zh-CN" altLang="en-US" b="0"/>
                  <a:t>亿元</a:t>
                </a:r>
              </a:p>
            </c:rich>
          </c:tx>
          <c:layout>
            <c:manualLayout>
              <c:xMode val="edge"/>
              <c:yMode val="edge"/>
              <c:x val="3.744970611067984E-2"/>
              <c:y val="0.21291916113629228"/>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9818496"/>
        <c:crosses val="autoZero"/>
        <c:auto val="1"/>
        <c:lblAlgn val="ctr"/>
        <c:lblOffset val="100"/>
        <c:noMultiLvlLbl val="0"/>
      </c:catAx>
      <c:valAx>
        <c:axId val="99818496"/>
        <c:scaling>
          <c:orientation val="minMax"/>
          <c:max val="5000"/>
          <c:min val="0"/>
        </c:scaling>
        <c:delete val="0"/>
        <c:axPos val="l"/>
        <c:numFmt formatCode="0_ " sourceLinked="1"/>
        <c:majorTickMark val="out"/>
        <c:minorTickMark val="none"/>
        <c:tickLblPos val="nextTo"/>
        <c:spPr>
          <a:ln w="28575" cmpd="sng"/>
        </c:spPr>
        <c:crossAx val="99816576"/>
        <c:crosses val="autoZero"/>
        <c:crossBetween val="between"/>
        <c:majorUnit val="500"/>
      </c:valAx>
      <c:catAx>
        <c:axId val="99832576"/>
        <c:scaling>
          <c:orientation val="minMax"/>
        </c:scaling>
        <c:delete val="1"/>
        <c:axPos val="b"/>
        <c:title>
          <c:tx>
            <c:rich>
              <a:bodyPr/>
              <a:lstStyle/>
              <a:p>
                <a:pPr>
                  <a:defRPr/>
                </a:pPr>
                <a:r>
                  <a:rPr lang="en-US" altLang="zh-CN"/>
                  <a:t>%</a:t>
                </a:r>
                <a:endParaRPr lang="zh-CN" altLang="en-US"/>
              </a:p>
            </c:rich>
          </c:tx>
          <c:layout>
            <c:manualLayout>
              <c:xMode val="edge"/>
              <c:yMode val="edge"/>
              <c:x val="0.88987438542013231"/>
              <c:y val="0.22366577458760681"/>
            </c:manualLayout>
          </c:layout>
          <c:overlay val="0"/>
          <c:spPr>
            <a:noFill/>
            <a:ln w="25400">
              <a:noFill/>
            </a:ln>
          </c:spPr>
        </c:title>
        <c:majorTickMark val="out"/>
        <c:minorTickMark val="none"/>
        <c:tickLblPos val="none"/>
        <c:crossAx val="99834496"/>
        <c:crosses val="autoZero"/>
        <c:auto val="1"/>
        <c:lblAlgn val="ctr"/>
        <c:lblOffset val="100"/>
        <c:noMultiLvlLbl val="0"/>
      </c:catAx>
      <c:valAx>
        <c:axId val="99834496"/>
        <c:scaling>
          <c:orientation val="minMax"/>
        </c:scaling>
        <c:delete val="0"/>
        <c:axPos val="r"/>
        <c:numFmt formatCode="General" sourceLinked="1"/>
        <c:majorTickMark val="out"/>
        <c:minorTickMark val="none"/>
        <c:tickLblPos val="nextTo"/>
        <c:spPr>
          <a:ln w="28575" cmpd="sng"/>
        </c:spPr>
        <c:crossAx val="99832576"/>
        <c:crosses val="max"/>
        <c:crossBetween val="between"/>
      </c:valAx>
      <c:spPr>
        <a:noFill/>
        <a:ln w="25400">
          <a:noFill/>
        </a:ln>
      </c:spPr>
    </c:plotArea>
    <c:legend>
      <c:legendPos val="r"/>
      <c:layout>
        <c:manualLayout>
          <c:xMode val="edge"/>
          <c:yMode val="edge"/>
          <c:x val="0.20704225352112682"/>
          <c:y val="0.11394891944990174"/>
          <c:w val="0.53661971830985922"/>
          <c:h val="7.0726915520628694E-2"/>
        </c:manualLayout>
      </c:layout>
      <c:overlay val="0"/>
    </c:legend>
    <c:plotVisOnly val="1"/>
    <c:dispBlanksAs val="gap"/>
    <c:showDLblsOverMax val="0"/>
  </c:chart>
  <c:spPr>
    <a:ln>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攀枝花市地区生产总值（</a:t>
            </a:r>
            <a:r>
              <a:rPr lang="en-US" altLang="zh-CN" sz="1600" b="1" i="0" baseline="0"/>
              <a:t>GDP</a:t>
            </a:r>
            <a:r>
              <a:rPr lang="zh-CN" altLang="zh-CN" sz="1600" b="1" i="0" baseline="0"/>
              <a:t>）增长率</a:t>
            </a:r>
            <a:endParaRPr lang="zh-CN" altLang="zh-CN" sz="1600" b="1"/>
          </a:p>
        </c:rich>
      </c:tx>
      <c:layout/>
      <c:overlay val="0"/>
      <c:spPr>
        <a:noFill/>
        <a:ln w="25400">
          <a:noFill/>
        </a:ln>
      </c:spPr>
    </c:title>
    <c:autoTitleDeleted val="0"/>
    <c:plotArea>
      <c:layout>
        <c:manualLayout>
          <c:layoutTarget val="inner"/>
          <c:xMode val="edge"/>
          <c:yMode val="edge"/>
          <c:x val="7.9336877762074612E-2"/>
          <c:y val="0.26095128352858327"/>
          <c:w val="0.85138748682055754"/>
          <c:h val="0.49957211446130201"/>
        </c:manualLayout>
      </c:layout>
      <c:lineChart>
        <c:grouping val="standard"/>
        <c:varyColors val="0"/>
        <c:ser>
          <c:idx val="0"/>
          <c:order val="0"/>
          <c:tx>
            <c:strRef>
              <c:f>数据源!$A$4</c:f>
              <c:strCache>
                <c:ptCount val="1"/>
                <c:pt idx="0">
                  <c:v>全国</c:v>
                </c:pt>
              </c:strCache>
            </c:strRef>
          </c:tx>
          <c:spPr>
            <a:ln w="19050"/>
          </c:spPr>
          <c:dLbls>
            <c:dLbl>
              <c:idx val="0"/>
              <c:layout>
                <c:manualLayout>
                  <c:x val="-3.2904711697362615E-2"/>
                  <c:y val="3.70369850761973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016159304873217E-2"/>
                  <c:y val="3.4418158754654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7912600668506184E-2"/>
                  <c:y val="3.1448596765048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018015887775664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6516514563794358E-2"/>
                  <c:y val="3.2407407407407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522519859719585E-2"/>
                  <c:y val="4.16666666666666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415924505163349E-2"/>
                  <c:y val="1.75596981335016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716116681995952E-2"/>
                  <c:y val="-1.93846927263267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912750222461508E-2"/>
                  <c:y val="-2.62827280220261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9324240452849377E-2"/>
                  <c:y val="3.57275719154259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811935901174758E-2"/>
                  <c:y val="3.27580099258194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2612408491673584E-2"/>
                  <c:y val="-2.79426430270826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672605790645873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数据源!$B$4:$N$4</c:f>
              <c:numCache>
                <c:formatCode>General</c:formatCode>
                <c:ptCount val="13"/>
                <c:pt idx="0" formatCode="0.0_ ">
                  <c:v>6.9</c:v>
                </c:pt>
                <c:pt idx="1">
                  <c:v>6.9</c:v>
                </c:pt>
                <c:pt idx="2" formatCode="0.0_ ">
                  <c:v>6.7</c:v>
                </c:pt>
                <c:pt idx="3">
                  <c:v>6.7</c:v>
                </c:pt>
                <c:pt idx="4">
                  <c:v>6.7</c:v>
                </c:pt>
                <c:pt idx="5">
                  <c:v>6.7</c:v>
                </c:pt>
                <c:pt idx="6">
                  <c:v>6.9</c:v>
                </c:pt>
                <c:pt idx="7">
                  <c:v>6.9</c:v>
                </c:pt>
                <c:pt idx="8">
                  <c:v>6.9</c:v>
                </c:pt>
                <c:pt idx="9">
                  <c:v>6.9</c:v>
                </c:pt>
                <c:pt idx="10">
                  <c:v>6.8</c:v>
                </c:pt>
                <c:pt idx="11">
                  <c:v>6.8</c:v>
                </c:pt>
                <c:pt idx="12">
                  <c:v>6.7</c:v>
                </c:pt>
              </c:numCache>
            </c:numRef>
          </c:val>
          <c:smooth val="0"/>
        </c:ser>
        <c:ser>
          <c:idx val="1"/>
          <c:order val="1"/>
          <c:tx>
            <c:strRef>
              <c:f>数据源!$A$5</c:f>
              <c:strCache>
                <c:ptCount val="1"/>
                <c:pt idx="0">
                  <c:v>全省</c:v>
                </c:pt>
              </c:strCache>
            </c:strRef>
          </c:tx>
          <c:spPr>
            <a:ln w="19050"/>
          </c:spPr>
          <c:dLbls>
            <c:dLbl>
              <c:idx val="0"/>
              <c:layout>
                <c:manualLayout>
                  <c:x val="-3.0119867495195581E-2"/>
                  <c:y val="2.3849323956999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1652645983354642E-2"/>
                  <c:y val="2.279711695280851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4925335187802381E-2"/>
                  <c:y val="2.204841321338173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70533384181678E-2"/>
                  <c:y val="-3.7903068352536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4925185633847052E-2"/>
                  <c:y val="1.75596981335016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792022792022793E-2"/>
                  <c:y val="2.07869339272457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7.9562704234620286E-4"/>
                  <c:y val="9.2589539893259461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6590693257359927E-2"/>
                  <c:y val="-3.06545312125516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694401447682288E-2"/>
                  <c:y val="-2.56745523736036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2792022792022797E-2"/>
                  <c:y val="-2.68834213095300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1.9699246995834922E-2"/>
                  <c:y val="-3.191156784689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7296587926509193E-2"/>
                  <c:y val="-2.24688283675008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792022792022797E-2"/>
                  <c:y val="-2.707655975074385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数据源!$B$5:$N$5</c:f>
              <c:numCache>
                <c:formatCode>General</c:formatCode>
                <c:ptCount val="13"/>
                <c:pt idx="0" formatCode="0.0_ ">
                  <c:v>8</c:v>
                </c:pt>
                <c:pt idx="1">
                  <c:v>7.9</c:v>
                </c:pt>
                <c:pt idx="2" formatCode="0.0_ ">
                  <c:v>7.4</c:v>
                </c:pt>
                <c:pt idx="3" formatCode="0.0_ ">
                  <c:v>8.1</c:v>
                </c:pt>
                <c:pt idx="4">
                  <c:v>7.5</c:v>
                </c:pt>
                <c:pt idx="5">
                  <c:v>7.7</c:v>
                </c:pt>
                <c:pt idx="6">
                  <c:v>8.1999999999999993</c:v>
                </c:pt>
                <c:pt idx="7">
                  <c:v>8.1999999999999993</c:v>
                </c:pt>
                <c:pt idx="8">
                  <c:v>8.1</c:v>
                </c:pt>
                <c:pt idx="9">
                  <c:v>8.1</c:v>
                </c:pt>
                <c:pt idx="10">
                  <c:v>8.1999999999999993</c:v>
                </c:pt>
                <c:pt idx="11">
                  <c:v>8.1999999999999993</c:v>
                </c:pt>
                <c:pt idx="12">
                  <c:v>8.1</c:v>
                </c:pt>
              </c:numCache>
            </c:numRef>
          </c:val>
          <c:smooth val="0"/>
        </c:ser>
        <c:ser>
          <c:idx val="2"/>
          <c:order val="2"/>
          <c:tx>
            <c:strRef>
              <c:f>数据源!$A$6</c:f>
              <c:strCache>
                <c:ptCount val="1"/>
                <c:pt idx="0">
                  <c:v>全市</c:v>
                </c:pt>
              </c:strCache>
            </c:strRef>
          </c:tx>
          <c:spPr>
            <a:ln w="19050"/>
          </c:spPr>
          <c:dLbls>
            <c:dLbl>
              <c:idx val="0"/>
              <c:layout>
                <c:manualLayout>
                  <c:x val="-1.9519517211756973E-2"/>
                  <c:y val="-2.7777777777777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1021004853025851E-2"/>
                  <c:y val="-2.14924127861500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52552250768219E-2"/>
                  <c:y val="-3.24074074074074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283045815854215E-2"/>
                  <c:y val="2.95504153294869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711682407220465E-2"/>
                  <c:y val="-2.812829910737772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6411078957010722E-2"/>
                  <c:y val="-2.90654648124441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626384308799007E-2"/>
                  <c:y val="2.53238167055398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016159304873217E-2"/>
                  <c:y val="3.326891488229895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615451914664512E-2"/>
                  <c:y val="3.25723538455243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4.6507989920063414E-2"/>
                  <c:y val="-1.23218116666374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8.5212852666920903E-3"/>
                  <c:y val="-8.651012164682087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408035534019787E-2"/>
                  <c:y val="3.16129748814805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124713043348211E-2"/>
                  <c:y val="3.495525197434953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数据源!$B$3:$N$3</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数据源!$B$6:$N$6</c:f>
              <c:numCache>
                <c:formatCode>General</c:formatCode>
                <c:ptCount val="13"/>
                <c:pt idx="0" formatCode="0.0_ ">
                  <c:v>8.1999999999999993</c:v>
                </c:pt>
                <c:pt idx="1">
                  <c:v>8.1</c:v>
                </c:pt>
                <c:pt idx="2" formatCode="0.0_ ">
                  <c:v>8.1</c:v>
                </c:pt>
                <c:pt idx="3" formatCode="0.0_ ">
                  <c:v>8</c:v>
                </c:pt>
                <c:pt idx="4">
                  <c:v>8.1</c:v>
                </c:pt>
                <c:pt idx="5">
                  <c:v>8</c:v>
                </c:pt>
                <c:pt idx="6">
                  <c:v>5.3</c:v>
                </c:pt>
                <c:pt idx="7">
                  <c:v>5.6</c:v>
                </c:pt>
                <c:pt idx="8">
                  <c:v>6.6</c:v>
                </c:pt>
                <c:pt idx="9">
                  <c:v>7.4</c:v>
                </c:pt>
                <c:pt idx="10">
                  <c:v>7.4</c:v>
                </c:pt>
                <c:pt idx="11">
                  <c:v>6.5</c:v>
                </c:pt>
                <c:pt idx="12">
                  <c:v>6.7</c:v>
                </c:pt>
              </c:numCache>
            </c:numRef>
          </c:val>
          <c:smooth val="0"/>
        </c:ser>
        <c:dLbls>
          <c:showLegendKey val="0"/>
          <c:showVal val="0"/>
          <c:showCatName val="0"/>
          <c:showSerName val="0"/>
          <c:showPercent val="0"/>
          <c:showBubbleSize val="0"/>
        </c:dLbls>
        <c:marker val="1"/>
        <c:smooth val="0"/>
        <c:axId val="99975552"/>
        <c:axId val="99977472"/>
      </c:lineChart>
      <c:catAx>
        <c:axId val="99975552"/>
        <c:scaling>
          <c:orientation val="minMax"/>
        </c:scaling>
        <c:delete val="0"/>
        <c:axPos val="b"/>
        <c:title>
          <c:tx>
            <c:rich>
              <a:bodyPr/>
              <a:lstStyle/>
              <a:p>
                <a:pPr>
                  <a:defRPr/>
                </a:pPr>
                <a:r>
                  <a:rPr lang="en-US" altLang="zh-CN"/>
                  <a:t>%</a:t>
                </a:r>
                <a:endParaRPr lang="zh-CN" altLang="en-US"/>
              </a:p>
            </c:rich>
          </c:tx>
          <c:layout>
            <c:manualLayout>
              <c:xMode val="edge"/>
              <c:yMode val="edge"/>
              <c:x val="7.2462181543546389E-2"/>
              <c:y val="0.19058134436981569"/>
            </c:manualLayout>
          </c:layout>
          <c:overlay val="0"/>
          <c:spPr>
            <a:noFill/>
            <a:ln w="25400">
              <a:noFill/>
            </a:ln>
          </c:spPr>
        </c:title>
        <c:numFmt formatCode="General" sourceLinked="1"/>
        <c:majorTickMark val="out"/>
        <c:minorTickMark val="none"/>
        <c:tickLblPos val="nextTo"/>
        <c:spPr>
          <a:ln w="28575" cmpd="sng"/>
        </c:spPr>
        <c:crossAx val="99977472"/>
        <c:crosses val="autoZero"/>
        <c:auto val="1"/>
        <c:lblAlgn val="ctr"/>
        <c:lblOffset val="100"/>
        <c:noMultiLvlLbl val="0"/>
      </c:catAx>
      <c:valAx>
        <c:axId val="99977472"/>
        <c:scaling>
          <c:orientation val="minMax"/>
        </c:scaling>
        <c:delete val="0"/>
        <c:axPos val="l"/>
        <c:numFmt formatCode="0.0_ " sourceLinked="1"/>
        <c:majorTickMark val="out"/>
        <c:minorTickMark val="none"/>
        <c:tickLblPos val="nextTo"/>
        <c:spPr>
          <a:ln w="28575" cmpd="sng"/>
        </c:spPr>
        <c:crossAx val="99975552"/>
        <c:crosses val="autoZero"/>
        <c:crossBetween val="between"/>
      </c:valAx>
      <c:spPr>
        <a:noFill/>
        <a:ln w="25400">
          <a:noFill/>
        </a:ln>
      </c:spPr>
    </c:plotArea>
    <c:legend>
      <c:legendPos val="r"/>
      <c:layout>
        <c:manualLayout>
          <c:xMode val="edge"/>
          <c:yMode val="edge"/>
          <c:x val="0.29772124638266373"/>
          <c:y val="0.10244988864142537"/>
          <c:w val="0.38604048425570736"/>
          <c:h val="8.01781737193763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年三季度各市（州）第一产业增加值</a:t>
            </a:r>
          </a:p>
        </c:rich>
      </c:tx>
      <c:layout>
        <c:manualLayout>
          <c:xMode val="edge"/>
          <c:yMode val="edge"/>
          <c:x val="0.26274466758511517"/>
          <c:y val="1.9501023910472731E-2"/>
        </c:manualLayout>
      </c:layout>
      <c:overlay val="0"/>
      <c:spPr>
        <a:noFill/>
        <a:ln w="25400">
          <a:noFill/>
        </a:ln>
      </c:spPr>
    </c:title>
    <c:autoTitleDeleted val="0"/>
    <c:plotArea>
      <c:layout>
        <c:manualLayout>
          <c:layoutTarget val="inner"/>
          <c:xMode val="edge"/>
          <c:yMode val="edge"/>
          <c:x val="9.109381241996245E-2"/>
          <c:y val="0.18885939257592804"/>
          <c:w val="0.84345843451811542"/>
          <c:h val="0.6435664306364437"/>
        </c:manualLayout>
      </c:layout>
      <c:barChart>
        <c:barDir val="col"/>
        <c:grouping val="clustered"/>
        <c:varyColors val="0"/>
        <c:ser>
          <c:idx val="0"/>
          <c:order val="0"/>
          <c:tx>
            <c:strRef>
              <c:f>数据源!$B$37</c:f>
              <c:strCache>
                <c:ptCount val="1"/>
                <c:pt idx="0">
                  <c:v>总量</c:v>
                </c:pt>
              </c:strCache>
            </c:strRef>
          </c:tx>
          <c:spPr>
            <a:noFill/>
            <a:ln>
              <a:solidFill>
                <a:srgbClr val="4F81BD">
                  <a:shade val="95000"/>
                  <a:satMod val="105000"/>
                </a:srgbClr>
              </a:solidFill>
            </a:ln>
          </c:spPr>
          <c:invertIfNegative val="0"/>
          <c:dPt>
            <c:idx val="0"/>
            <c:invertIfNegative val="0"/>
            <c:bubble3D val="0"/>
            <c:spPr>
              <a:ln>
                <a:solidFill>
                  <a:srgbClr val="4F81BD">
                    <a:shade val="95000"/>
                    <a:satMod val="105000"/>
                  </a:srgbClr>
                </a:solidFill>
              </a:ln>
            </c:spPr>
          </c:dPt>
          <c:dLbls>
            <c:dLbl>
              <c:idx val="0"/>
              <c:layout>
                <c:manualLayout>
                  <c:x val="0"/>
                  <c:y val="6.556257390903062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1.8966334755808271E-3"/>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0"/>
                  <c:y val="1.172161172161172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8966334755808098E-3"/>
                  <c:y val="8.791208791208791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3.7932669511616546E-3"/>
                  <c:y val="7.447376770211524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0"/>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4.5638676388779989E-4"/>
                  <c:y val="1.355115225981368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147333506388624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0"/>
                  <c:y val="1.7582186842029363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5.6899004267425323E-3"/>
                  <c:y val="5.860805860805860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0"/>
                  <c:y val="1.330818263101728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1.46520146520146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2.2389235484966954E-3"/>
                  <c:y val="1.623858556142021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6.88356263159412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3.7932669511616889E-3"/>
                  <c:y val="9.2769173084133721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数据源!$A$38:$A$58</c:f>
              <c:strCache>
                <c:ptCount val="21"/>
                <c:pt idx="0">
                  <c:v>攀枝花</c:v>
                </c:pt>
                <c:pt idx="1">
                  <c:v>泸州</c:v>
                </c:pt>
                <c:pt idx="2">
                  <c:v>广元</c:v>
                </c:pt>
                <c:pt idx="3">
                  <c:v>乐山</c:v>
                </c:pt>
                <c:pt idx="4">
                  <c:v>南充</c:v>
                </c:pt>
                <c:pt idx="5">
                  <c:v>眉山</c:v>
                </c:pt>
                <c:pt idx="6">
                  <c:v>雅安</c:v>
                </c:pt>
                <c:pt idx="7">
                  <c:v>甘孜</c:v>
                </c:pt>
                <c:pt idx="8">
                  <c:v>自贡</c:v>
                </c:pt>
                <c:pt idx="9">
                  <c:v>德阳</c:v>
                </c:pt>
                <c:pt idx="10">
                  <c:v>内江</c:v>
                </c:pt>
                <c:pt idx="11">
                  <c:v>巴中</c:v>
                </c:pt>
                <c:pt idx="12">
                  <c:v>资阳</c:v>
                </c:pt>
                <c:pt idx="13">
                  <c:v>凉山</c:v>
                </c:pt>
                <c:pt idx="14">
                  <c:v>成都</c:v>
                </c:pt>
                <c:pt idx="15">
                  <c:v>绵阳</c:v>
                </c:pt>
                <c:pt idx="16">
                  <c:v>达州</c:v>
                </c:pt>
                <c:pt idx="17">
                  <c:v>阿坝</c:v>
                </c:pt>
                <c:pt idx="18">
                  <c:v>遂宁</c:v>
                </c:pt>
                <c:pt idx="19">
                  <c:v>宜宾</c:v>
                </c:pt>
                <c:pt idx="20">
                  <c:v>广安</c:v>
                </c:pt>
              </c:strCache>
            </c:strRef>
          </c:cat>
          <c:val>
            <c:numRef>
              <c:f>数据源!$B$38:$B$58</c:f>
              <c:numCache>
                <c:formatCode>0_ </c:formatCode>
                <c:ptCount val="21"/>
                <c:pt idx="0">
                  <c:v>31.25</c:v>
                </c:pt>
                <c:pt idx="1">
                  <c:v>153.4</c:v>
                </c:pt>
                <c:pt idx="2">
                  <c:v>103.01</c:v>
                </c:pt>
                <c:pt idx="3">
                  <c:v>136.19</c:v>
                </c:pt>
                <c:pt idx="4">
                  <c:v>275.08</c:v>
                </c:pt>
                <c:pt idx="5">
                  <c:v>157.41</c:v>
                </c:pt>
                <c:pt idx="6">
                  <c:v>79.400000000000006</c:v>
                </c:pt>
                <c:pt idx="7">
                  <c:v>36.14</c:v>
                </c:pt>
                <c:pt idx="8">
                  <c:v>115.44</c:v>
                </c:pt>
                <c:pt idx="9">
                  <c:v>173.04</c:v>
                </c:pt>
                <c:pt idx="10">
                  <c:v>160.38999999999999</c:v>
                </c:pt>
                <c:pt idx="11">
                  <c:v>77.44</c:v>
                </c:pt>
                <c:pt idx="12">
                  <c:v>117.35</c:v>
                </c:pt>
                <c:pt idx="13">
                  <c:v>253.93</c:v>
                </c:pt>
                <c:pt idx="14">
                  <c:v>412.52</c:v>
                </c:pt>
                <c:pt idx="15">
                  <c:v>231.56</c:v>
                </c:pt>
                <c:pt idx="16">
                  <c:v>252.69</c:v>
                </c:pt>
                <c:pt idx="17">
                  <c:v>33.229999999999997</c:v>
                </c:pt>
                <c:pt idx="18">
                  <c:v>117.42</c:v>
                </c:pt>
                <c:pt idx="19">
                  <c:v>188.59</c:v>
                </c:pt>
                <c:pt idx="20">
                  <c:v>138.69999999999999</c:v>
                </c:pt>
              </c:numCache>
            </c:numRef>
          </c:val>
        </c:ser>
        <c:dLbls>
          <c:showLegendKey val="0"/>
          <c:showVal val="0"/>
          <c:showCatName val="0"/>
          <c:showSerName val="0"/>
          <c:showPercent val="0"/>
          <c:showBubbleSize val="0"/>
        </c:dLbls>
        <c:gapWidth val="150"/>
        <c:axId val="95389184"/>
        <c:axId val="95391104"/>
      </c:barChart>
      <c:lineChart>
        <c:grouping val="standard"/>
        <c:varyColors val="0"/>
        <c:ser>
          <c:idx val="1"/>
          <c:order val="1"/>
          <c:tx>
            <c:strRef>
              <c:f>数据源!$C$37</c:f>
              <c:strCache>
                <c:ptCount val="1"/>
                <c:pt idx="0">
                  <c:v>增速</c:v>
                </c:pt>
              </c:strCache>
            </c:strRef>
          </c:tx>
          <c:spPr>
            <a:ln w="19050"/>
          </c:spPr>
          <c:dLbls>
            <c:dLbl>
              <c:idx val="0"/>
              <c:layout>
                <c:manualLayout>
                  <c:x val="-2.275960170697015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2759601706970136E-2"/>
                  <c:y val="-2.63736263736263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0862968231389282E-2"/>
                  <c:y val="-1.75824175824175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4428041800607068E-2"/>
                  <c:y val="-3.02186842029361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782551718730753E-2"/>
                  <c:y val="-3.172426523607625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90441415306733E-2"/>
                  <c:y val="-2.142770615211560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411901748412319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94438533021208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0987705484182903E-2"/>
                  <c:y val="-2.804118715929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4955436720142603E-2"/>
                  <c:y val="-2.9051828879446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738051769133409E-2"/>
                  <c:y val="-2.0146174035937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303030303030307E-2"/>
                  <c:y val="-2.223170952735768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7308535223993163E-2"/>
                  <c:y val="-3.0971820830088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3.0987854825401451E-2"/>
                  <c:y val="-2.06745695249632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5411901748412319E-2"/>
                  <c:y val="-2.48378183496293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1276344724334789E-2"/>
                  <c:y val="-1.55669002913097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2.2944635476753187E-2"/>
                  <c:y val="-2.672458250411006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9379711248753938E-2"/>
                  <c:y val="-2.80411871592973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4955365643305975E-2"/>
                  <c:y val="-1.9523174987741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2.6737902427914875E-2"/>
                  <c:y val="-2.074033053560613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4955365643305975E-2"/>
                  <c:y val="-3.164973609068098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数据源!$C$38:$C$58</c:f>
              <c:numCache>
                <c:formatCode>0.0_ </c:formatCode>
                <c:ptCount val="21"/>
                <c:pt idx="0">
                  <c:v>4.0999999999999996</c:v>
                </c:pt>
                <c:pt idx="1">
                  <c:v>4</c:v>
                </c:pt>
                <c:pt idx="2">
                  <c:v>4</c:v>
                </c:pt>
                <c:pt idx="3">
                  <c:v>4</c:v>
                </c:pt>
                <c:pt idx="4">
                  <c:v>4</c:v>
                </c:pt>
                <c:pt idx="5">
                  <c:v>4</c:v>
                </c:pt>
                <c:pt idx="6">
                  <c:v>4</c:v>
                </c:pt>
                <c:pt idx="7">
                  <c:v>4</c:v>
                </c:pt>
                <c:pt idx="8">
                  <c:v>3.9</c:v>
                </c:pt>
                <c:pt idx="9">
                  <c:v>3.9</c:v>
                </c:pt>
                <c:pt idx="10">
                  <c:v>3.9</c:v>
                </c:pt>
                <c:pt idx="11">
                  <c:v>3.9</c:v>
                </c:pt>
                <c:pt idx="12">
                  <c:v>3.9</c:v>
                </c:pt>
                <c:pt idx="13">
                  <c:v>3.9</c:v>
                </c:pt>
                <c:pt idx="14">
                  <c:v>3.8</c:v>
                </c:pt>
                <c:pt idx="15">
                  <c:v>3.8</c:v>
                </c:pt>
                <c:pt idx="16">
                  <c:v>3.8</c:v>
                </c:pt>
                <c:pt idx="17">
                  <c:v>3.8</c:v>
                </c:pt>
                <c:pt idx="18">
                  <c:v>3.7</c:v>
                </c:pt>
                <c:pt idx="19">
                  <c:v>3.7</c:v>
                </c:pt>
                <c:pt idx="20">
                  <c:v>3.7</c:v>
                </c:pt>
              </c:numCache>
            </c:numRef>
          </c:val>
          <c:smooth val="0"/>
        </c:ser>
        <c:dLbls>
          <c:showLegendKey val="0"/>
          <c:showVal val="0"/>
          <c:showCatName val="0"/>
          <c:showSerName val="0"/>
          <c:showPercent val="0"/>
          <c:showBubbleSize val="0"/>
        </c:dLbls>
        <c:marker val="1"/>
        <c:smooth val="0"/>
        <c:axId val="95401088"/>
        <c:axId val="95403008"/>
      </c:lineChart>
      <c:catAx>
        <c:axId val="95389184"/>
        <c:scaling>
          <c:orientation val="minMax"/>
        </c:scaling>
        <c:delete val="0"/>
        <c:axPos val="b"/>
        <c:title>
          <c:tx>
            <c:rich>
              <a:bodyPr/>
              <a:lstStyle/>
              <a:p>
                <a:pPr>
                  <a:defRPr b="0"/>
                </a:pPr>
                <a:r>
                  <a:rPr lang="zh-CN" altLang="en-US" b="0"/>
                  <a:t>亿元</a:t>
                </a:r>
              </a:p>
            </c:rich>
          </c:tx>
          <c:layout>
            <c:manualLayout>
              <c:xMode val="edge"/>
              <c:yMode val="edge"/>
              <c:x val="6.7450260040396809E-2"/>
              <c:y val="0.14041498658821497"/>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5391104"/>
        <c:crosses val="autoZero"/>
        <c:auto val="1"/>
        <c:lblAlgn val="ctr"/>
        <c:lblOffset val="100"/>
        <c:noMultiLvlLbl val="0"/>
      </c:catAx>
      <c:valAx>
        <c:axId val="95391104"/>
        <c:scaling>
          <c:orientation val="minMax"/>
        </c:scaling>
        <c:delete val="0"/>
        <c:axPos val="l"/>
        <c:numFmt formatCode="0_ " sourceLinked="1"/>
        <c:majorTickMark val="out"/>
        <c:minorTickMark val="none"/>
        <c:tickLblPos val="nextTo"/>
        <c:spPr>
          <a:ln w="28575" cmpd="sng"/>
        </c:spPr>
        <c:crossAx val="95389184"/>
        <c:crosses val="autoZero"/>
        <c:crossBetween val="between"/>
      </c:valAx>
      <c:catAx>
        <c:axId val="95401088"/>
        <c:scaling>
          <c:orientation val="minMax"/>
        </c:scaling>
        <c:delete val="1"/>
        <c:axPos val="b"/>
        <c:title>
          <c:tx>
            <c:rich>
              <a:bodyPr/>
              <a:lstStyle/>
              <a:p>
                <a:pPr>
                  <a:defRPr/>
                </a:pPr>
                <a:r>
                  <a:rPr lang="en-US" altLang="zh-CN"/>
                  <a:t>%</a:t>
                </a:r>
                <a:endParaRPr lang="zh-CN" altLang="en-US"/>
              </a:p>
            </c:rich>
          </c:tx>
          <c:layout>
            <c:manualLayout>
              <c:xMode val="edge"/>
              <c:yMode val="edge"/>
              <c:x val="0.92096847780229452"/>
              <c:y val="0.13470993048945809"/>
            </c:manualLayout>
          </c:layout>
          <c:overlay val="0"/>
          <c:spPr>
            <a:noFill/>
            <a:ln w="25400">
              <a:noFill/>
            </a:ln>
          </c:spPr>
        </c:title>
        <c:majorTickMark val="out"/>
        <c:minorTickMark val="none"/>
        <c:tickLblPos val="none"/>
        <c:crossAx val="95403008"/>
        <c:crosses val="autoZero"/>
        <c:auto val="1"/>
        <c:lblAlgn val="ctr"/>
        <c:lblOffset val="100"/>
        <c:noMultiLvlLbl val="0"/>
      </c:catAx>
      <c:valAx>
        <c:axId val="95403008"/>
        <c:scaling>
          <c:orientation val="minMax"/>
        </c:scaling>
        <c:delete val="0"/>
        <c:axPos val="r"/>
        <c:numFmt formatCode="0.0_ " sourceLinked="1"/>
        <c:majorTickMark val="out"/>
        <c:minorTickMark val="none"/>
        <c:tickLblPos val="nextTo"/>
        <c:spPr>
          <a:ln w="28575" cmpd="sng"/>
        </c:spPr>
        <c:crossAx val="95401088"/>
        <c:crosses val="max"/>
        <c:crossBetween val="between"/>
      </c:valAx>
    </c:plotArea>
    <c:legend>
      <c:legendPos val="r"/>
      <c:layout>
        <c:manualLayout>
          <c:xMode val="edge"/>
          <c:yMode val="edge"/>
          <c:x val="0.35561907535384546"/>
          <c:y val="9.0109890109890151E-2"/>
          <c:w val="0.24324339258446184"/>
          <c:h val="5.7142857142857148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攀枝花市规模以上工业增加值增长率</a:t>
            </a:r>
            <a:endParaRPr lang="zh-CN" altLang="zh-CN" sz="1600" b="1"/>
          </a:p>
        </c:rich>
      </c:tx>
      <c:layout>
        <c:manualLayout>
          <c:xMode val="edge"/>
          <c:yMode val="edge"/>
          <c:x val="0.21783988757779224"/>
          <c:y val="2.8589824441281223E-2"/>
        </c:manualLayout>
      </c:layout>
      <c:overlay val="0"/>
      <c:spPr>
        <a:noFill/>
        <a:ln w="25400">
          <a:noFill/>
        </a:ln>
      </c:spPr>
    </c:title>
    <c:autoTitleDeleted val="0"/>
    <c:plotArea>
      <c:layout>
        <c:manualLayout>
          <c:layoutTarget val="inner"/>
          <c:xMode val="edge"/>
          <c:yMode val="edge"/>
          <c:x val="4.8520710059171614E-2"/>
          <c:y val="0.25364467594734535"/>
          <c:w val="0.87337278106508864"/>
          <c:h val="0.51879108932893681"/>
        </c:manualLayout>
      </c:layout>
      <c:lineChart>
        <c:grouping val="standard"/>
        <c:varyColors val="0"/>
        <c:ser>
          <c:idx val="0"/>
          <c:order val="0"/>
          <c:tx>
            <c:strRef>
              <c:f>数据源!$A$62</c:f>
              <c:strCache>
                <c:ptCount val="1"/>
                <c:pt idx="0">
                  <c:v>全国</c:v>
                </c:pt>
              </c:strCache>
            </c:strRef>
          </c:tx>
          <c:spPr>
            <a:ln w="19050"/>
          </c:spPr>
          <c:dLbls>
            <c:dLbl>
              <c:idx val="0"/>
              <c:layout>
                <c:manualLayout>
                  <c:x val="-1.46388287866283E-2"/>
                  <c:y val="3.53080235679922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1680384852743265E-2"/>
                  <c:y val="3.53080235679922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644910887555487E-2"/>
                  <c:y val="3.83588893493576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166863702943646E-2"/>
                  <c:y val="3.77796596935680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1635995925438497E-2"/>
                  <c:y val="-3.25423280899956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4.1275456715219379E-2"/>
                  <c:y val="2.920581151612341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7858996378993701E-2"/>
                  <c:y val="3.22564370529198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3.1635995925438497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3.5020112570914474E-2"/>
                  <c:y val="2.9205331026985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3404712512918891E-2"/>
                  <c:y val="3.29829366294888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363305153428062E-2"/>
                  <c:y val="-2.41152693441923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808778152022782E-2"/>
                  <c:y val="-3.486789551763695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数据源!$B$62:$M$62</c:f>
              <c:numCache>
                <c:formatCode>General</c:formatCode>
                <c:ptCount val="12"/>
                <c:pt idx="0">
                  <c:v>6.7</c:v>
                </c:pt>
                <c:pt idx="1">
                  <c:v>6.7</c:v>
                </c:pt>
                <c:pt idx="2">
                  <c:v>6.6</c:v>
                </c:pt>
                <c:pt idx="3">
                  <c:v>6.6</c:v>
                </c:pt>
                <c:pt idx="4">
                  <c:v>7.2</c:v>
                </c:pt>
                <c:pt idx="5">
                  <c:v>6.8</c:v>
                </c:pt>
                <c:pt idx="6">
                  <c:v>6.9</c:v>
                </c:pt>
                <c:pt idx="7">
                  <c:v>6.9</c:v>
                </c:pt>
                <c:pt idx="8">
                  <c:v>6.7</c:v>
                </c:pt>
                <c:pt idx="9">
                  <c:v>6.6</c:v>
                </c:pt>
                <c:pt idx="10">
                  <c:v>6.5</c:v>
                </c:pt>
                <c:pt idx="11">
                  <c:v>6.4</c:v>
                </c:pt>
              </c:numCache>
            </c:numRef>
          </c:val>
          <c:smooth val="0"/>
        </c:ser>
        <c:ser>
          <c:idx val="1"/>
          <c:order val="1"/>
          <c:tx>
            <c:strRef>
              <c:f>数据源!$A$63</c:f>
              <c:strCache>
                <c:ptCount val="1"/>
                <c:pt idx="0">
                  <c:v>全省</c:v>
                </c:pt>
              </c:strCache>
            </c:strRef>
          </c:tx>
          <c:spPr>
            <a:ln w="19050"/>
          </c:spPr>
          <c:dLbls>
            <c:dLbl>
              <c:idx val="0"/>
              <c:layout>
                <c:manualLayout>
                  <c:x val="-2.4551463644948063E-2"/>
                  <c:y val="-2.44088482074752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970422252459241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8448469437071074E-2"/>
                  <c:y val="-2.64401160381268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9747570505528176E-2"/>
                  <c:y val="-2.94912220640612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773832095350689E-2"/>
                  <c:y val="-2.87652029766302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1635995925438504E-2"/>
                  <c:y val="-3.16692793263542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2073267753712097E-2"/>
                  <c:y val="-2.179018240568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328611898016998E-2"/>
                  <c:y val="-3.67603019874231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9824154416958504E-2"/>
                  <c:y val="-2.92058115161234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653974556296612E-2"/>
                  <c:y val="-3.60342828999921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9627564259849953E-2"/>
                  <c:y val="-2.45561181282545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51613838638443E-2"/>
                  <c:y val="-3.5740223547571434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数据源!$B$63:$M$63</c:f>
              <c:numCache>
                <c:formatCode>General</c:formatCode>
                <c:ptCount val="12"/>
                <c:pt idx="0">
                  <c:v>8.3000000000000007</c:v>
                </c:pt>
                <c:pt idx="1">
                  <c:v>8.3000000000000007</c:v>
                </c:pt>
                <c:pt idx="2">
                  <c:v>8.4</c:v>
                </c:pt>
                <c:pt idx="3">
                  <c:v>8.5</c:v>
                </c:pt>
                <c:pt idx="4">
                  <c:v>8.5</c:v>
                </c:pt>
                <c:pt idx="5">
                  <c:v>8.1999999999999993</c:v>
                </c:pt>
                <c:pt idx="6">
                  <c:v>8.1999999999999993</c:v>
                </c:pt>
                <c:pt idx="7">
                  <c:v>7.8</c:v>
                </c:pt>
                <c:pt idx="8">
                  <c:v>8</c:v>
                </c:pt>
                <c:pt idx="9">
                  <c:v>8.1</c:v>
                </c:pt>
                <c:pt idx="10">
                  <c:v>8.3000000000000007</c:v>
                </c:pt>
                <c:pt idx="11">
                  <c:v>8.4</c:v>
                </c:pt>
              </c:numCache>
            </c:numRef>
          </c:val>
          <c:smooth val="0"/>
        </c:ser>
        <c:ser>
          <c:idx val="2"/>
          <c:order val="2"/>
          <c:tx>
            <c:strRef>
              <c:f>数据源!$A$64</c:f>
              <c:strCache>
                <c:ptCount val="1"/>
                <c:pt idx="0">
                  <c:v>全市</c:v>
                </c:pt>
              </c:strCache>
            </c:strRef>
          </c:tx>
          <c:spPr>
            <a:ln w="19050"/>
          </c:spPr>
          <c:dLbls>
            <c:dLbl>
              <c:idx val="0"/>
              <c:layout>
                <c:manualLayout>
                  <c:x val="-2.4791327429680356E-2"/>
                  <c:y val="-2.64401160381267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5577241938242137E-2"/>
                  <c:y val="-3.18163090025646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9550980348419621E-2"/>
                  <c:y val="-3.32683471774266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4474879733517731E-2"/>
                  <c:y val="-2.484104818705442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7269225907668056E-2"/>
                  <c:y val="2.54286864027580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577241938242137E-2"/>
                  <c:y val="-3.254232808999561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559895310536607E-2"/>
                  <c:y val="2.84797924286924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747421798904033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5380651781133589E-2"/>
                  <c:y val="3.45820044805612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970273545835098E-2"/>
                  <c:y val="3.1530898454626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3885257968816229E-2"/>
                  <c:y val="2.542868640275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124296431784554E-2"/>
                  <c:y val="3.923217835756800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数据源!$B$61:$M$61</c:f>
              <c:strCache>
                <c:ptCount val="12"/>
                <c:pt idx="0">
                  <c:v>2017年9月</c:v>
                </c:pt>
                <c:pt idx="1">
                  <c:v>10月</c:v>
                </c:pt>
                <c:pt idx="2">
                  <c:v>11月</c:v>
                </c:pt>
                <c:pt idx="3">
                  <c:v>12月</c:v>
                </c:pt>
                <c:pt idx="4">
                  <c:v>2018年2月</c:v>
                </c:pt>
                <c:pt idx="5">
                  <c:v>3月</c:v>
                </c:pt>
                <c:pt idx="6">
                  <c:v>4月</c:v>
                </c:pt>
                <c:pt idx="7">
                  <c:v>5月</c:v>
                </c:pt>
                <c:pt idx="8">
                  <c:v>6月</c:v>
                </c:pt>
                <c:pt idx="9">
                  <c:v>7月</c:v>
                </c:pt>
                <c:pt idx="10">
                  <c:v>8月</c:v>
                </c:pt>
                <c:pt idx="11">
                  <c:v>9月</c:v>
                </c:pt>
              </c:strCache>
            </c:strRef>
          </c:cat>
          <c:val>
            <c:numRef>
              <c:f>数据源!$B$64:$M$64</c:f>
              <c:numCache>
                <c:formatCode>General</c:formatCode>
                <c:ptCount val="12"/>
                <c:pt idx="0">
                  <c:v>6.8</c:v>
                </c:pt>
                <c:pt idx="1">
                  <c:v>6.8</c:v>
                </c:pt>
                <c:pt idx="2">
                  <c:v>7.1</c:v>
                </c:pt>
                <c:pt idx="3">
                  <c:v>7.5</c:v>
                </c:pt>
                <c:pt idx="4">
                  <c:v>6.7</c:v>
                </c:pt>
                <c:pt idx="5">
                  <c:v>7</c:v>
                </c:pt>
                <c:pt idx="6">
                  <c:v>5.0999999999999996</c:v>
                </c:pt>
                <c:pt idx="7">
                  <c:v>4.8</c:v>
                </c:pt>
                <c:pt idx="8">
                  <c:v>4.5999999999999996</c:v>
                </c:pt>
                <c:pt idx="9">
                  <c:v>4.9000000000000004</c:v>
                </c:pt>
                <c:pt idx="10">
                  <c:v>5.2</c:v>
                </c:pt>
                <c:pt idx="11">
                  <c:v>5.7</c:v>
                </c:pt>
              </c:numCache>
            </c:numRef>
          </c:val>
          <c:smooth val="0"/>
        </c:ser>
        <c:dLbls>
          <c:showLegendKey val="0"/>
          <c:showVal val="0"/>
          <c:showCatName val="0"/>
          <c:showSerName val="0"/>
          <c:showPercent val="0"/>
          <c:showBubbleSize val="0"/>
        </c:dLbls>
        <c:marker val="1"/>
        <c:smooth val="0"/>
        <c:axId val="95509888"/>
        <c:axId val="95536256"/>
      </c:lineChart>
      <c:catAx>
        <c:axId val="95509888"/>
        <c:scaling>
          <c:orientation val="minMax"/>
        </c:scaling>
        <c:delete val="0"/>
        <c:axPos val="b"/>
        <c:numFmt formatCode="General" sourceLinked="1"/>
        <c:majorTickMark val="out"/>
        <c:minorTickMark val="none"/>
        <c:tickLblPos val="nextTo"/>
        <c:spPr>
          <a:ln w="28575" cmpd="sng"/>
        </c:spPr>
        <c:txPr>
          <a:bodyPr/>
          <a:lstStyle/>
          <a:p>
            <a:pPr>
              <a:defRPr sz="1050"/>
            </a:pPr>
            <a:endParaRPr lang="zh-CN"/>
          </a:p>
        </c:txPr>
        <c:crossAx val="95536256"/>
        <c:crosses val="autoZero"/>
        <c:auto val="1"/>
        <c:lblAlgn val="ctr"/>
        <c:lblOffset val="100"/>
        <c:noMultiLvlLbl val="0"/>
      </c:catAx>
      <c:valAx>
        <c:axId val="95536256"/>
        <c:scaling>
          <c:orientation val="minMax"/>
          <c:max val="10"/>
          <c:min val="0"/>
        </c:scaling>
        <c:delete val="0"/>
        <c:axPos val="l"/>
        <c:title>
          <c:tx>
            <c:rich>
              <a:bodyPr rot="0" vert="horz"/>
              <a:lstStyle/>
              <a:p>
                <a:pPr>
                  <a:defRPr/>
                </a:pPr>
                <a:r>
                  <a:rPr lang="en-US" altLang="zh-CN"/>
                  <a:t>%</a:t>
                </a:r>
                <a:endParaRPr lang="zh-CN" altLang="en-US"/>
              </a:p>
            </c:rich>
          </c:tx>
          <c:layout>
            <c:manualLayout>
              <c:xMode val="edge"/>
              <c:yMode val="edge"/>
              <c:x val="3.6114444617935511E-2"/>
              <c:y val="0.18895355471870368"/>
            </c:manualLayout>
          </c:layout>
          <c:overlay val="0"/>
          <c:spPr>
            <a:noFill/>
            <a:ln w="25400">
              <a:noFill/>
            </a:ln>
          </c:spPr>
        </c:title>
        <c:numFmt formatCode="General" sourceLinked="1"/>
        <c:majorTickMark val="out"/>
        <c:minorTickMark val="none"/>
        <c:tickLblPos val="nextTo"/>
        <c:spPr>
          <a:ln w="28575" cmpd="sng"/>
        </c:spPr>
        <c:crossAx val="95509888"/>
        <c:crosses val="autoZero"/>
        <c:crossBetween val="between"/>
      </c:valAx>
    </c:plotArea>
    <c:legend>
      <c:legendPos val="r"/>
      <c:layout>
        <c:manualLayout>
          <c:xMode val="edge"/>
          <c:yMode val="edge"/>
          <c:x val="0.22237975210605757"/>
          <c:y val="0.10526315789473685"/>
          <c:w val="0.48017026908463645"/>
          <c:h val="6.8649885583524015E-2"/>
        </c:manualLayout>
      </c:layout>
      <c:overlay val="0"/>
    </c:legend>
    <c:plotVisOnly val="1"/>
    <c:dispBlanksAs val="gap"/>
    <c:showDLblsOverMax val="0"/>
  </c:chart>
  <c:spPr>
    <a:noFill/>
    <a:ln w="9525">
      <a:noFill/>
    </a:ln>
  </c:spPr>
  <c:printSettings>
    <c:headerFooter/>
    <c:pageMargins b="0.74803149606299224" l="0.70866141732283483" r="0.70866141732283483" t="0.74803149606299224" header="0.31496062992125995" footer="0.3149606299212599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1-9</a:t>
            </a:r>
            <a:r>
              <a:rPr lang="zh-CN" altLang="en-US" sz="1600" b="1" i="0" u="none" strike="noStrike" baseline="0">
                <a:solidFill>
                  <a:srgbClr val="000000"/>
                </a:solidFill>
                <a:latin typeface="宋体"/>
                <a:ea typeface="宋体"/>
              </a:rPr>
              <a:t>月各市（州）规模以上工业</a:t>
            </a:r>
          </a:p>
          <a:p>
            <a:pPr>
              <a:defRPr sz="1000" b="0" i="0" u="none" strike="noStrike" baseline="0">
                <a:solidFill>
                  <a:srgbClr val="000000"/>
                </a:solidFill>
                <a:latin typeface="宋体"/>
                <a:ea typeface="宋体"/>
                <a:cs typeface="宋体"/>
              </a:defRPr>
            </a:pPr>
            <a:r>
              <a:rPr lang="zh-CN" altLang="en-US" sz="1600" b="1" i="0" u="none" strike="noStrike" baseline="0">
                <a:solidFill>
                  <a:srgbClr val="000000"/>
                </a:solidFill>
                <a:latin typeface="宋体"/>
                <a:ea typeface="宋体"/>
              </a:rPr>
              <a:t>增加值增长率</a:t>
            </a:r>
          </a:p>
        </c:rich>
      </c:tx>
      <c:layout>
        <c:manualLayout>
          <c:xMode val="edge"/>
          <c:yMode val="edge"/>
          <c:x val="0.23754062977084883"/>
          <c:y val="4.1206769683590869E-2"/>
        </c:manualLayout>
      </c:layout>
      <c:overlay val="0"/>
      <c:spPr>
        <a:noFill/>
        <a:ln w="25400">
          <a:noFill/>
        </a:ln>
      </c:spPr>
    </c:title>
    <c:autoTitleDeleted val="0"/>
    <c:plotArea>
      <c:layout>
        <c:manualLayout>
          <c:layoutTarget val="inner"/>
          <c:xMode val="edge"/>
          <c:yMode val="edge"/>
          <c:x val="5.7471336046426076E-2"/>
          <c:y val="0.23096247800485614"/>
          <c:w val="0.92209565834488072"/>
          <c:h val="0.53308600469885081"/>
        </c:manualLayout>
      </c:layout>
      <c:lineChart>
        <c:grouping val="standard"/>
        <c:varyColors val="0"/>
        <c:ser>
          <c:idx val="0"/>
          <c:order val="0"/>
          <c:spPr>
            <a:ln w="19050"/>
          </c:spPr>
          <c:dLbls>
            <c:dLbl>
              <c:idx val="0"/>
              <c:layout>
                <c:manualLayout>
                  <c:x val="-1.0623077559431145E-2"/>
                  <c:y val="-1.2350674708707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057351713557296E-2"/>
                  <c:y val="-4.17840816255584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3545713662583014E-2"/>
                  <c:y val="-1.93256968706725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635493987320358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981093337544843E-2"/>
                  <c:y val="-2.681174786926469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600102279478679E-2"/>
                  <c:y val="-2.97550885609497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3994615286269737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575246862050554E-2"/>
                  <c:y val="-2.009235600516822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2008287645992677E-2"/>
                  <c:y val="-2.54680085519111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828726996517982E-2"/>
                  <c:y val="-2.70676099262426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5246862050554E-2"/>
                  <c:y val="-2.73230084650014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9869443253690711E-2"/>
                  <c:y val="-2.57234070906699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0174232003668042E-2"/>
                  <c:y val="-2.572347266881029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0174175935744422E-2"/>
                  <c:y val="-1.5038385102524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1.8111589919454912E-2"/>
                  <c:y val="-1.66382182359655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1.9869443253690711E-2"/>
                  <c:y val="-1.66379864768559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8187848295467369E-2"/>
                  <c:y val="-1.55496456982611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2457189269679403E-2"/>
                  <c:y val="-2.27800663989848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2914288292759967E-2"/>
                  <c:y val="-1.9581327168541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1987455722762448E-2"/>
                  <c:y val="-4.12341172585214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1.3006039001571795E-3"/>
                  <c:y val="4.3535948734884956E-3"/>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数据源!$A$67:$A$87</c:f>
              <c:strCache>
                <c:ptCount val="21"/>
                <c:pt idx="0">
                  <c:v>甘孜</c:v>
                </c:pt>
                <c:pt idx="1">
                  <c:v>泸州</c:v>
                </c:pt>
                <c:pt idx="2">
                  <c:v>宜宾</c:v>
                </c:pt>
                <c:pt idx="3">
                  <c:v>南充</c:v>
                </c:pt>
                <c:pt idx="4">
                  <c:v>德阳</c:v>
                </c:pt>
                <c:pt idx="5">
                  <c:v>绵阳</c:v>
                </c:pt>
                <c:pt idx="6">
                  <c:v>遂宁</c:v>
                </c:pt>
                <c:pt idx="7">
                  <c:v>巴中</c:v>
                </c:pt>
                <c:pt idx="8">
                  <c:v>资阳</c:v>
                </c:pt>
                <c:pt idx="9">
                  <c:v>广元</c:v>
                </c:pt>
                <c:pt idx="10">
                  <c:v>达州</c:v>
                </c:pt>
                <c:pt idx="11">
                  <c:v>乐山</c:v>
                </c:pt>
                <c:pt idx="12">
                  <c:v>雅安</c:v>
                </c:pt>
                <c:pt idx="13">
                  <c:v>自贡</c:v>
                </c:pt>
                <c:pt idx="14">
                  <c:v>内江</c:v>
                </c:pt>
                <c:pt idx="15">
                  <c:v>眉山</c:v>
                </c:pt>
                <c:pt idx="16">
                  <c:v>广安</c:v>
                </c:pt>
                <c:pt idx="17">
                  <c:v>成都</c:v>
                </c:pt>
                <c:pt idx="18">
                  <c:v>攀枝花</c:v>
                </c:pt>
                <c:pt idx="19">
                  <c:v>凉山</c:v>
                </c:pt>
                <c:pt idx="20">
                  <c:v>阿坝</c:v>
                </c:pt>
              </c:strCache>
            </c:strRef>
          </c:cat>
          <c:val>
            <c:numRef>
              <c:f>数据源!$B$67:$B$87</c:f>
              <c:numCache>
                <c:formatCode>0.0_ </c:formatCode>
                <c:ptCount val="21"/>
                <c:pt idx="0">
                  <c:v>14.8</c:v>
                </c:pt>
                <c:pt idx="1">
                  <c:v>11.5</c:v>
                </c:pt>
                <c:pt idx="2">
                  <c:v>11.5</c:v>
                </c:pt>
                <c:pt idx="3">
                  <c:v>11.1</c:v>
                </c:pt>
                <c:pt idx="4">
                  <c:v>10.9</c:v>
                </c:pt>
                <c:pt idx="5">
                  <c:v>10.9</c:v>
                </c:pt>
                <c:pt idx="6">
                  <c:v>10.9</c:v>
                </c:pt>
                <c:pt idx="7">
                  <c:v>10.9</c:v>
                </c:pt>
                <c:pt idx="8">
                  <c:v>10.9</c:v>
                </c:pt>
                <c:pt idx="9">
                  <c:v>10.8</c:v>
                </c:pt>
                <c:pt idx="10">
                  <c:v>10.7</c:v>
                </c:pt>
                <c:pt idx="11">
                  <c:v>10.6</c:v>
                </c:pt>
                <c:pt idx="12">
                  <c:v>10.199999999999999</c:v>
                </c:pt>
                <c:pt idx="13">
                  <c:v>9.6999999999999993</c:v>
                </c:pt>
                <c:pt idx="14">
                  <c:v>8.9</c:v>
                </c:pt>
                <c:pt idx="15">
                  <c:v>8.3000000000000007</c:v>
                </c:pt>
                <c:pt idx="16">
                  <c:v>8.3000000000000007</c:v>
                </c:pt>
                <c:pt idx="17">
                  <c:v>8</c:v>
                </c:pt>
                <c:pt idx="18">
                  <c:v>5.7</c:v>
                </c:pt>
                <c:pt idx="19">
                  <c:v>-0.7</c:v>
                </c:pt>
                <c:pt idx="20">
                  <c:v>-1.1000000000000001</c:v>
                </c:pt>
              </c:numCache>
            </c:numRef>
          </c:val>
          <c:smooth val="0"/>
        </c:ser>
        <c:dLbls>
          <c:showLegendKey val="0"/>
          <c:showVal val="0"/>
          <c:showCatName val="0"/>
          <c:showSerName val="0"/>
          <c:showPercent val="0"/>
          <c:showBubbleSize val="0"/>
        </c:dLbls>
        <c:marker val="1"/>
        <c:smooth val="0"/>
        <c:axId val="95943296"/>
        <c:axId val="96088448"/>
      </c:lineChart>
      <c:catAx>
        <c:axId val="95943296"/>
        <c:scaling>
          <c:orientation val="minMax"/>
        </c:scaling>
        <c:delete val="0"/>
        <c:axPos val="b"/>
        <c:numFmt formatCode="General" sourceLinked="1"/>
        <c:majorTickMark val="out"/>
        <c:minorTickMark val="none"/>
        <c:tickLblPos val="nextTo"/>
        <c:spPr>
          <a:ln w="28575" cmpd="sng"/>
        </c:spPr>
        <c:txPr>
          <a:bodyPr rot="0" vert="eaVert"/>
          <a:lstStyle/>
          <a:p>
            <a:pPr>
              <a:defRPr/>
            </a:pPr>
            <a:endParaRPr lang="zh-CN"/>
          </a:p>
        </c:txPr>
        <c:crossAx val="96088448"/>
        <c:crosses val="autoZero"/>
        <c:auto val="1"/>
        <c:lblAlgn val="ctr"/>
        <c:lblOffset val="100"/>
        <c:noMultiLvlLbl val="0"/>
      </c:catAx>
      <c:valAx>
        <c:axId val="96088448"/>
        <c:scaling>
          <c:orientation val="minMax"/>
          <c:max val="16"/>
          <c:min val="-3"/>
        </c:scaling>
        <c:delete val="0"/>
        <c:axPos val="l"/>
        <c:title>
          <c:tx>
            <c:rich>
              <a:bodyPr rot="0" vert="horz"/>
              <a:lstStyle/>
              <a:p>
                <a:pPr>
                  <a:defRPr/>
                </a:pPr>
                <a:r>
                  <a:rPr lang="en-US" altLang="zh-CN"/>
                  <a:t>%</a:t>
                </a:r>
                <a:endParaRPr lang="zh-CN" altLang="en-US"/>
              </a:p>
            </c:rich>
          </c:tx>
          <c:layout>
            <c:manualLayout>
              <c:xMode val="edge"/>
              <c:yMode val="edge"/>
              <c:x val="4.0317066383893992E-2"/>
              <c:y val="0.17614202198235154"/>
            </c:manualLayout>
          </c:layout>
          <c:overlay val="0"/>
          <c:spPr>
            <a:noFill/>
            <a:ln w="25400">
              <a:noFill/>
            </a:ln>
          </c:spPr>
        </c:title>
        <c:numFmt formatCode="0.0_ " sourceLinked="1"/>
        <c:majorTickMark val="out"/>
        <c:minorTickMark val="none"/>
        <c:tickLblPos val="nextTo"/>
        <c:spPr>
          <a:ln w="28575" cmpd="sng"/>
        </c:spPr>
        <c:crossAx val="95943296"/>
        <c:crosses val="autoZero"/>
        <c:crossBetween val="between"/>
        <c:majorUnit val="2"/>
        <c:minorUnit val="0.4"/>
      </c:valAx>
      <c:spPr>
        <a:noFill/>
        <a:ln w="25400">
          <a:noFill/>
        </a:ln>
      </c:spPr>
    </c:plotArea>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攀枝花市服务业增加值增长率</a:t>
            </a:r>
            <a:endParaRPr lang="zh-CN" altLang="zh-CN" sz="1600" b="1"/>
          </a:p>
        </c:rich>
      </c:tx>
      <c:layout>
        <c:manualLayout>
          <c:xMode val="edge"/>
          <c:yMode val="edge"/>
          <c:x val="0.32617529851022148"/>
          <c:y val="3.4682028382815797E-2"/>
        </c:manualLayout>
      </c:layout>
      <c:overlay val="0"/>
      <c:spPr>
        <a:noFill/>
        <a:ln w="25400">
          <a:noFill/>
        </a:ln>
      </c:spPr>
    </c:title>
    <c:autoTitleDeleted val="0"/>
    <c:plotArea>
      <c:layout>
        <c:manualLayout>
          <c:layoutTarget val="inner"/>
          <c:xMode val="edge"/>
          <c:yMode val="edge"/>
          <c:x val="6.3421408849201652E-2"/>
          <c:y val="0.20482878946490071"/>
          <c:w val="0.91469076625339774"/>
          <c:h val="0.59979457770090872"/>
        </c:manualLayout>
      </c:layout>
      <c:lineChart>
        <c:grouping val="standard"/>
        <c:varyColors val="0"/>
        <c:ser>
          <c:idx val="0"/>
          <c:order val="0"/>
          <c:tx>
            <c:strRef>
              <c:f>数据源!$A$91</c:f>
              <c:strCache>
                <c:ptCount val="1"/>
                <c:pt idx="0">
                  <c:v>全国</c:v>
                </c:pt>
              </c:strCache>
            </c:strRef>
          </c:tx>
          <c:spPr>
            <a:ln w="19050"/>
          </c:spPr>
          <c:dLbls>
            <c:dLbl>
              <c:idx val="0"/>
              <c:layout>
                <c:manualLayout>
                  <c:x val="-3.192488262910799E-2"/>
                  <c:y val="2.59737987297042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9992976230083915E-2"/>
                  <c:y val="2.815829839451880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4699789286902517E-2"/>
                  <c:y val="1.62641033507175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8294037189013349E-2"/>
                  <c:y val="-2.238674711115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1779897231155972E-2"/>
                  <c:y val="-2.4922112008726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643710029204098E-2"/>
                  <c:y val="3.188101487314085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1887841484603158E-2"/>
                  <c:y val="-2.28725954710206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8913977302132941E-2"/>
                  <c:y val="-3.11799661405961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1725925104432373E-2"/>
                  <c:y val="-1.74510004431264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7359727921333787E-2"/>
                  <c:y val="-1.788231016577473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697682155927694E-2"/>
                  <c:y val="3.357989342241310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5643710029204098E-2"/>
                  <c:y val="-2.956198656986053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021367047428939E-2"/>
                  <c:y val="-2.5974253218347711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数据源!$B$91:$N$91</c:f>
              <c:numCache>
                <c:formatCode>General</c:formatCode>
                <c:ptCount val="13"/>
                <c:pt idx="0">
                  <c:v>8.4</c:v>
                </c:pt>
                <c:pt idx="1">
                  <c:v>8.3000000000000007</c:v>
                </c:pt>
                <c:pt idx="2">
                  <c:v>7.6</c:v>
                </c:pt>
                <c:pt idx="3">
                  <c:v>7.5</c:v>
                </c:pt>
                <c:pt idx="4">
                  <c:v>7.6</c:v>
                </c:pt>
                <c:pt idx="5">
                  <c:v>7.8</c:v>
                </c:pt>
                <c:pt idx="6">
                  <c:v>7.7</c:v>
                </c:pt>
                <c:pt idx="7">
                  <c:v>7.7</c:v>
                </c:pt>
                <c:pt idx="8">
                  <c:v>7.8</c:v>
                </c:pt>
                <c:pt idx="9">
                  <c:v>8</c:v>
                </c:pt>
                <c:pt idx="10">
                  <c:v>7.5</c:v>
                </c:pt>
                <c:pt idx="11">
                  <c:v>7.6</c:v>
                </c:pt>
                <c:pt idx="12">
                  <c:v>7.7</c:v>
                </c:pt>
              </c:numCache>
            </c:numRef>
          </c:val>
          <c:smooth val="0"/>
        </c:ser>
        <c:ser>
          <c:idx val="1"/>
          <c:order val="1"/>
          <c:tx>
            <c:strRef>
              <c:f>数据源!$A$92</c:f>
              <c:strCache>
                <c:ptCount val="1"/>
                <c:pt idx="0">
                  <c:v>全省</c:v>
                </c:pt>
              </c:strCache>
            </c:strRef>
          </c:tx>
          <c:spPr>
            <a:ln w="19050"/>
          </c:spPr>
          <c:dLbls>
            <c:dLbl>
              <c:idx val="0"/>
              <c:layout>
                <c:manualLayout>
                  <c:x val="-2.9129865809027392E-2"/>
                  <c:y val="-2.61899080796719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3927692137074411E-2"/>
                  <c:y val="-3.703287089113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1007800081327877E-2"/>
                  <c:y val="-3.44972787492472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0954123692284945E-2"/>
                  <c:y val="-2.422106327618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5481793649033316E-2"/>
                  <c:y val="-2.90756837213530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3047502864958785E-2"/>
                  <c:y val="-2.80778539046255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373997264426462E-2"/>
                  <c:y val="-2.29530399609139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291634320357838E-2"/>
                  <c:y val="-3.161104861892265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7521644301504569E-2"/>
                  <c:y val="-3.44970515049255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51654282651287E-2"/>
                  <c:y val="-2.3573644203565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730590366345053E-2"/>
                  <c:y val="-3.28788446898683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657831503456437E-2"/>
                  <c:y val="-2.583904284691687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5643710029204108E-2"/>
                  <c:y val="-2.837440774448648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数据源!$B$92:$N$92</c:f>
              <c:numCache>
                <c:formatCode>General</c:formatCode>
                <c:ptCount val="13"/>
                <c:pt idx="0">
                  <c:v>9.5</c:v>
                </c:pt>
                <c:pt idx="1">
                  <c:v>9.4</c:v>
                </c:pt>
                <c:pt idx="2">
                  <c:v>8.6</c:v>
                </c:pt>
                <c:pt idx="3">
                  <c:v>8.6</c:v>
                </c:pt>
                <c:pt idx="4">
                  <c:v>8.6999999999999993</c:v>
                </c:pt>
                <c:pt idx="5">
                  <c:v>9.1</c:v>
                </c:pt>
                <c:pt idx="6">
                  <c:v>9.8000000000000007</c:v>
                </c:pt>
                <c:pt idx="7">
                  <c:v>9.8000000000000007</c:v>
                </c:pt>
                <c:pt idx="8">
                  <c:v>9.8000000000000007</c:v>
                </c:pt>
                <c:pt idx="9">
                  <c:v>9.8000000000000007</c:v>
                </c:pt>
                <c:pt idx="10">
                  <c:v>9.9</c:v>
                </c:pt>
                <c:pt idx="11">
                  <c:v>9.9</c:v>
                </c:pt>
                <c:pt idx="12">
                  <c:v>9.5</c:v>
                </c:pt>
              </c:numCache>
            </c:numRef>
          </c:val>
          <c:smooth val="0"/>
        </c:ser>
        <c:ser>
          <c:idx val="2"/>
          <c:order val="2"/>
          <c:tx>
            <c:strRef>
              <c:f>数据源!$A$93</c:f>
              <c:strCache>
                <c:ptCount val="1"/>
                <c:pt idx="0">
                  <c:v>全市</c:v>
                </c:pt>
              </c:strCache>
            </c:strRef>
          </c:tx>
          <c:spPr>
            <a:ln w="19050"/>
          </c:spPr>
          <c:dLbls>
            <c:dLbl>
              <c:idx val="0"/>
              <c:layout>
                <c:manualLayout>
                  <c:x val="-1.9847990832131897E-2"/>
                  <c:y val="2.00670370749110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6254038667701753E-2"/>
                  <c:y val="3.70324164024951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805478540534554E-2"/>
                  <c:y val="4.02690572769312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1169864330338984E-2"/>
                  <c:y val="3.48476894933587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9847990832131897E-2"/>
                  <c:y val="2.8725045732919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1267605633802818E-2"/>
                  <c:y val="-2.30882503323448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0333739972644264E-2"/>
                  <c:y val="3.06938905364101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1.4537872906731728E-2"/>
                  <c:y val="3.0693890536410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1.5023474178403759E-2"/>
                  <c:y val="2.59740259740259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4753761413626113E-2"/>
                  <c:y val="3.681676154117104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4035488521681268E-2"/>
                  <c:y val="-2.41401642976446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5967394920705333E-2"/>
                  <c:y val="3.357966617809137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1655169864330347E-2"/>
                  <c:y val="3.646589630841599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数据源!$B$90:$N$90</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数据源!$B$93:$N$93</c:f>
              <c:numCache>
                <c:formatCode>General</c:formatCode>
                <c:ptCount val="13"/>
                <c:pt idx="0">
                  <c:v>6.9</c:v>
                </c:pt>
                <c:pt idx="1">
                  <c:v>7.2</c:v>
                </c:pt>
                <c:pt idx="2">
                  <c:v>6.9</c:v>
                </c:pt>
                <c:pt idx="3">
                  <c:v>4.8</c:v>
                </c:pt>
                <c:pt idx="4">
                  <c:v>6.8</c:v>
                </c:pt>
                <c:pt idx="5">
                  <c:v>8</c:v>
                </c:pt>
                <c:pt idx="6">
                  <c:v>7</c:v>
                </c:pt>
                <c:pt idx="7">
                  <c:v>7.4</c:v>
                </c:pt>
                <c:pt idx="8">
                  <c:v>7</c:v>
                </c:pt>
                <c:pt idx="9">
                  <c:v>8</c:v>
                </c:pt>
                <c:pt idx="10">
                  <c:v>7.8</c:v>
                </c:pt>
                <c:pt idx="11">
                  <c:v>7.5</c:v>
                </c:pt>
                <c:pt idx="12">
                  <c:v>7.8</c:v>
                </c:pt>
              </c:numCache>
            </c:numRef>
          </c:val>
          <c:smooth val="0"/>
        </c:ser>
        <c:dLbls>
          <c:showLegendKey val="0"/>
          <c:showVal val="0"/>
          <c:showCatName val="0"/>
          <c:showSerName val="0"/>
          <c:showPercent val="0"/>
          <c:showBubbleSize val="0"/>
        </c:dLbls>
        <c:marker val="1"/>
        <c:smooth val="0"/>
        <c:axId val="96227712"/>
        <c:axId val="96229632"/>
      </c:lineChart>
      <c:catAx>
        <c:axId val="96227712"/>
        <c:scaling>
          <c:orientation val="minMax"/>
        </c:scaling>
        <c:delete val="0"/>
        <c:axPos val="b"/>
        <c:title>
          <c:tx>
            <c:rich>
              <a:bodyPr/>
              <a:lstStyle/>
              <a:p>
                <a:pPr>
                  <a:defRPr/>
                </a:pPr>
                <a:r>
                  <a:rPr lang="en-US" altLang="zh-CN"/>
                  <a:t>%</a:t>
                </a:r>
                <a:endParaRPr lang="zh-CN" altLang="en-US"/>
              </a:p>
            </c:rich>
          </c:tx>
          <c:layout>
            <c:manualLayout>
              <c:xMode val="edge"/>
              <c:yMode val="edge"/>
              <c:x val="5.0609293556615288E-2"/>
              <c:y val="0.15892195293770101"/>
            </c:manualLayout>
          </c:layout>
          <c:overlay val="0"/>
          <c:spPr>
            <a:noFill/>
            <a:ln w="25400">
              <a:noFill/>
            </a:ln>
          </c:spPr>
        </c:title>
        <c:numFmt formatCode="General" sourceLinked="1"/>
        <c:majorTickMark val="out"/>
        <c:minorTickMark val="none"/>
        <c:tickLblPos val="nextTo"/>
        <c:spPr>
          <a:ln w="28575" cmpd="sng"/>
        </c:spPr>
        <c:txPr>
          <a:bodyPr/>
          <a:lstStyle/>
          <a:p>
            <a:pPr>
              <a:defRPr sz="900"/>
            </a:pPr>
            <a:endParaRPr lang="zh-CN"/>
          </a:p>
        </c:txPr>
        <c:crossAx val="96229632"/>
        <c:crosses val="autoZero"/>
        <c:auto val="1"/>
        <c:lblAlgn val="ctr"/>
        <c:lblOffset val="100"/>
        <c:noMultiLvlLbl val="0"/>
      </c:catAx>
      <c:valAx>
        <c:axId val="96229632"/>
        <c:scaling>
          <c:orientation val="minMax"/>
        </c:scaling>
        <c:delete val="0"/>
        <c:axPos val="l"/>
        <c:numFmt formatCode="General" sourceLinked="1"/>
        <c:majorTickMark val="out"/>
        <c:minorTickMark val="none"/>
        <c:tickLblPos val="nextTo"/>
        <c:spPr>
          <a:ln w="28575" cmpd="sng"/>
        </c:spPr>
        <c:crossAx val="96227712"/>
        <c:crosses val="autoZero"/>
        <c:crossBetween val="between"/>
      </c:valAx>
      <c:spPr>
        <a:noFill/>
        <a:ln w="25400">
          <a:noFill/>
        </a:ln>
      </c:spPr>
    </c:plotArea>
    <c:legend>
      <c:legendPos val="r"/>
      <c:layout>
        <c:manualLayout>
          <c:xMode val="edge"/>
          <c:yMode val="edge"/>
          <c:x val="0.35492957746478887"/>
          <c:y val="0.11471884196293645"/>
          <c:w val="0.28873239436619719"/>
          <c:h val="6.9264296508390999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Calibri"/>
              </a:rPr>
              <a:t>2018</a:t>
            </a:r>
            <a:r>
              <a:rPr lang="zh-CN" altLang="en-US" sz="1600" b="1" i="0" u="none" strike="noStrike" baseline="0">
                <a:solidFill>
                  <a:srgbClr val="000000"/>
                </a:solidFill>
                <a:latin typeface="宋体"/>
                <a:ea typeface="宋体"/>
              </a:rPr>
              <a:t>年三季度各市（州）服务业增加值</a:t>
            </a:r>
          </a:p>
        </c:rich>
      </c:tx>
      <c:overlay val="0"/>
      <c:spPr>
        <a:noFill/>
        <a:ln w="25400">
          <a:noFill/>
        </a:ln>
      </c:spPr>
    </c:title>
    <c:autoTitleDeleted val="0"/>
    <c:plotArea>
      <c:layout>
        <c:manualLayout>
          <c:layoutTarget val="inner"/>
          <c:xMode val="edge"/>
          <c:yMode val="edge"/>
          <c:x val="6.3300728254038693E-2"/>
          <c:y val="0.1997336359155979"/>
          <c:w val="0.87515772823732862"/>
          <c:h val="0.61052952950614114"/>
        </c:manualLayout>
      </c:layout>
      <c:barChart>
        <c:barDir val="col"/>
        <c:grouping val="clustered"/>
        <c:varyColors val="0"/>
        <c:ser>
          <c:idx val="0"/>
          <c:order val="0"/>
          <c:tx>
            <c:strRef>
              <c:f>数据源!$B$95</c:f>
              <c:strCache>
                <c:ptCount val="1"/>
                <c:pt idx="0">
                  <c:v>总量</c:v>
                </c:pt>
              </c:strCache>
            </c:strRef>
          </c:tx>
          <c:spPr>
            <a:noFill/>
            <a:ln>
              <a:solidFill>
                <a:srgbClr val="4F81BD">
                  <a:shade val="95000"/>
                  <a:satMod val="105000"/>
                </a:srgbClr>
              </a:solidFill>
            </a:ln>
          </c:spPr>
          <c:invertIfNegative val="0"/>
          <c:dPt>
            <c:idx val="17"/>
            <c:invertIfNegative val="0"/>
            <c:bubble3D val="0"/>
            <c:spPr>
              <a:ln>
                <a:solidFill>
                  <a:srgbClr val="4F81BD">
                    <a:shade val="95000"/>
                    <a:satMod val="105000"/>
                  </a:srgbClr>
                </a:solidFill>
              </a:ln>
            </c:spPr>
          </c:dPt>
          <c:dLbls>
            <c:dLbl>
              <c:idx val="0"/>
              <c:layout>
                <c:manualLayout>
                  <c:x val="1.8777864034601314E-3"/>
                  <c:y val="2.9675984825040984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0"/>
                  <c:y val="1.092780433013559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1.8779342723004694E-3"/>
                  <c:y val="8.5064585267452929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1.8779342723004694E-3"/>
                  <c:y val="0.4640314502171944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1.8779342723004694E-3"/>
                  <c:y val="1.253469953810358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0"/>
                  <c:y val="7.0662127932698392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4.0501275368747913E-4"/>
                  <c:y val="2.3152127818083876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5.6338028169014088E-3"/>
                  <c:y val="8.7336244541485787E-3"/>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数据源!$A$96:$A$116</c:f>
              <c:strCache>
                <c:ptCount val="21"/>
                <c:pt idx="0">
                  <c:v>遂宁</c:v>
                </c:pt>
                <c:pt idx="1">
                  <c:v>德阳</c:v>
                </c:pt>
                <c:pt idx="2">
                  <c:v>乐山</c:v>
                </c:pt>
                <c:pt idx="3">
                  <c:v>宜宾</c:v>
                </c:pt>
                <c:pt idx="4">
                  <c:v>自贡</c:v>
                </c:pt>
                <c:pt idx="5">
                  <c:v>南充</c:v>
                </c:pt>
                <c:pt idx="6">
                  <c:v>达州</c:v>
                </c:pt>
                <c:pt idx="7">
                  <c:v>绵阳</c:v>
                </c:pt>
                <c:pt idx="8">
                  <c:v>广元</c:v>
                </c:pt>
                <c:pt idx="9">
                  <c:v>眉山</c:v>
                </c:pt>
                <c:pt idx="10">
                  <c:v>广安</c:v>
                </c:pt>
                <c:pt idx="11">
                  <c:v>成都</c:v>
                </c:pt>
                <c:pt idx="12">
                  <c:v>雅安</c:v>
                </c:pt>
                <c:pt idx="13">
                  <c:v>泸州</c:v>
                </c:pt>
                <c:pt idx="14">
                  <c:v>内江</c:v>
                </c:pt>
                <c:pt idx="15">
                  <c:v>巴中</c:v>
                </c:pt>
                <c:pt idx="16">
                  <c:v>资阳</c:v>
                </c:pt>
                <c:pt idx="17">
                  <c:v>攀枝花</c:v>
                </c:pt>
                <c:pt idx="18">
                  <c:v>甘孜</c:v>
                </c:pt>
                <c:pt idx="19">
                  <c:v>凉山</c:v>
                </c:pt>
                <c:pt idx="20">
                  <c:v>阿坝</c:v>
                </c:pt>
              </c:strCache>
            </c:strRef>
          </c:cat>
          <c:val>
            <c:numRef>
              <c:f>数据源!$B$96:$B$116</c:f>
              <c:numCache>
                <c:formatCode>0_ </c:formatCode>
                <c:ptCount val="21"/>
                <c:pt idx="0">
                  <c:v>345.37000000000006</c:v>
                </c:pt>
                <c:pt idx="1">
                  <c:v>655.91000000000008</c:v>
                </c:pt>
                <c:pt idx="2">
                  <c:v>527.45999999999992</c:v>
                </c:pt>
                <c:pt idx="3">
                  <c:v>615</c:v>
                </c:pt>
                <c:pt idx="4">
                  <c:v>403.13999999999987</c:v>
                </c:pt>
                <c:pt idx="5">
                  <c:v>576.06999999999994</c:v>
                </c:pt>
                <c:pt idx="6">
                  <c:v>578.23</c:v>
                </c:pt>
                <c:pt idx="7">
                  <c:v>829.46</c:v>
                </c:pt>
                <c:pt idx="8">
                  <c:v>243.64000000000004</c:v>
                </c:pt>
                <c:pt idx="9">
                  <c:v>356.39000000000004</c:v>
                </c:pt>
                <c:pt idx="10">
                  <c:v>358.72999999999996</c:v>
                </c:pt>
                <c:pt idx="11">
                  <c:v>5885.57</c:v>
                </c:pt>
                <c:pt idx="12">
                  <c:v>177.52999999999994</c:v>
                </c:pt>
                <c:pt idx="13">
                  <c:v>466.24</c:v>
                </c:pt>
                <c:pt idx="14">
                  <c:v>439.14</c:v>
                </c:pt>
                <c:pt idx="15">
                  <c:v>169.37</c:v>
                </c:pt>
                <c:pt idx="16">
                  <c:v>296.26999999999992</c:v>
                </c:pt>
                <c:pt idx="17">
                  <c:v>299.56</c:v>
                </c:pt>
                <c:pt idx="18">
                  <c:v>74.179999999999993</c:v>
                </c:pt>
                <c:pt idx="19">
                  <c:v>438.18</c:v>
                </c:pt>
                <c:pt idx="20">
                  <c:v>81.7</c:v>
                </c:pt>
              </c:numCache>
            </c:numRef>
          </c:val>
        </c:ser>
        <c:dLbls>
          <c:showLegendKey val="0"/>
          <c:showVal val="0"/>
          <c:showCatName val="0"/>
          <c:showSerName val="0"/>
          <c:showPercent val="0"/>
          <c:showBubbleSize val="0"/>
        </c:dLbls>
        <c:gapWidth val="150"/>
        <c:axId val="97130368"/>
        <c:axId val="97140736"/>
      </c:barChart>
      <c:lineChart>
        <c:grouping val="standard"/>
        <c:varyColors val="0"/>
        <c:ser>
          <c:idx val="1"/>
          <c:order val="1"/>
          <c:tx>
            <c:strRef>
              <c:f>数据源!$C$95</c:f>
              <c:strCache>
                <c:ptCount val="1"/>
                <c:pt idx="0">
                  <c:v>增速</c:v>
                </c:pt>
              </c:strCache>
            </c:strRef>
          </c:tx>
          <c:spPr>
            <a:ln w="19050"/>
          </c:spPr>
          <c:dLbls>
            <c:dLbl>
              <c:idx val="0"/>
              <c:layout>
                <c:manualLayout>
                  <c:x val="-2.7886710239651415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6818823703375114E-2"/>
                  <c:y val="-2.68748065880411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9.6474067502125629E-3"/>
                  <c:y val="-2.76954463661474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2182618017818201E-2"/>
                  <c:y val="2.866279269676443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4400871459694995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9172113289760352E-2"/>
                  <c:y val="-2.37388724035608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0915012384015389E-2"/>
                  <c:y val="3.26192850347855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805885179845485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7429152341872763E-2"/>
                  <c:y val="2.76175085101262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3.4330560792576917E-2"/>
                  <c:y val="-2.851608614425379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8696757975675582E-2"/>
                  <c:y val="2.94834324748707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2182618017818201E-2"/>
                  <c:y val="-2.3738954028126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614379084967321E-2"/>
                  <c:y val="-2.76953511374876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2.0915032679738564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2657952069716786E-2"/>
                  <c:y val="-3.165182987141444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1.3403275294813504E-2"/>
                  <c:y val="-2.455959380623273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005241950390004E-2"/>
                  <c:y val="-2.08277458767435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2.0915032679738564E-2"/>
                  <c:y val="-3.5608308605341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1.9307086614173231E-2"/>
                  <c:y val="-3.93405082006670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2.1050016635244546E-2"/>
                  <c:y val="-2.874073055278570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val>
            <c:numRef>
              <c:f>数据源!$C$96:$C$116</c:f>
              <c:numCache>
                <c:formatCode>0.0_ </c:formatCode>
                <c:ptCount val="21"/>
                <c:pt idx="0">
                  <c:v>11.5</c:v>
                </c:pt>
                <c:pt idx="1">
                  <c:v>10.5</c:v>
                </c:pt>
                <c:pt idx="2">
                  <c:v>10.5</c:v>
                </c:pt>
                <c:pt idx="3">
                  <c:v>10.199999999999999</c:v>
                </c:pt>
                <c:pt idx="4">
                  <c:v>10</c:v>
                </c:pt>
                <c:pt idx="5">
                  <c:v>10</c:v>
                </c:pt>
                <c:pt idx="6">
                  <c:v>10</c:v>
                </c:pt>
                <c:pt idx="7">
                  <c:v>9.8000000000000007</c:v>
                </c:pt>
                <c:pt idx="8">
                  <c:v>9.5</c:v>
                </c:pt>
                <c:pt idx="9">
                  <c:v>9.5</c:v>
                </c:pt>
                <c:pt idx="10">
                  <c:v>9.5</c:v>
                </c:pt>
                <c:pt idx="11">
                  <c:v>9.1</c:v>
                </c:pt>
                <c:pt idx="12">
                  <c:v>8.8000000000000007</c:v>
                </c:pt>
                <c:pt idx="13">
                  <c:v>8.5</c:v>
                </c:pt>
                <c:pt idx="14">
                  <c:v>8.5</c:v>
                </c:pt>
                <c:pt idx="15">
                  <c:v>8.4</c:v>
                </c:pt>
                <c:pt idx="16">
                  <c:v>8</c:v>
                </c:pt>
                <c:pt idx="17">
                  <c:v>7.8</c:v>
                </c:pt>
                <c:pt idx="18">
                  <c:v>6.5</c:v>
                </c:pt>
                <c:pt idx="19">
                  <c:v>6.5</c:v>
                </c:pt>
                <c:pt idx="20">
                  <c:v>5.7</c:v>
                </c:pt>
              </c:numCache>
            </c:numRef>
          </c:val>
          <c:smooth val="0"/>
        </c:ser>
        <c:dLbls>
          <c:showLegendKey val="0"/>
          <c:showVal val="0"/>
          <c:showCatName val="0"/>
          <c:showSerName val="0"/>
          <c:showPercent val="0"/>
          <c:showBubbleSize val="0"/>
        </c:dLbls>
        <c:marker val="1"/>
        <c:smooth val="0"/>
        <c:axId val="97142272"/>
        <c:axId val="97143808"/>
      </c:lineChart>
      <c:catAx>
        <c:axId val="97130368"/>
        <c:scaling>
          <c:orientation val="minMax"/>
        </c:scaling>
        <c:delete val="0"/>
        <c:axPos val="b"/>
        <c:title>
          <c:tx>
            <c:rich>
              <a:bodyPr/>
              <a:lstStyle/>
              <a:p>
                <a:pPr>
                  <a:defRPr b="0"/>
                </a:pPr>
                <a:r>
                  <a:rPr lang="zh-CN" altLang="en-US" b="0"/>
                  <a:t>亿元</a:t>
                </a:r>
              </a:p>
            </c:rich>
          </c:tx>
          <c:layout>
            <c:manualLayout>
              <c:xMode val="edge"/>
              <c:yMode val="edge"/>
              <c:x val="3.4819415178736469E-2"/>
              <c:y val="0.14205205790324241"/>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7140736"/>
        <c:crosses val="autoZero"/>
        <c:auto val="1"/>
        <c:lblAlgn val="ctr"/>
        <c:lblOffset val="100"/>
        <c:noMultiLvlLbl val="0"/>
      </c:catAx>
      <c:valAx>
        <c:axId val="97140736"/>
        <c:scaling>
          <c:orientation val="minMax"/>
        </c:scaling>
        <c:delete val="0"/>
        <c:axPos val="l"/>
        <c:numFmt formatCode="0_ " sourceLinked="1"/>
        <c:majorTickMark val="out"/>
        <c:minorTickMark val="none"/>
        <c:tickLblPos val="nextTo"/>
        <c:spPr>
          <a:ln w="28575" cmpd="sng"/>
        </c:spPr>
        <c:crossAx val="97130368"/>
        <c:crosses val="autoZero"/>
        <c:crossBetween val="between"/>
      </c:valAx>
      <c:catAx>
        <c:axId val="97142272"/>
        <c:scaling>
          <c:orientation val="minMax"/>
        </c:scaling>
        <c:delete val="1"/>
        <c:axPos val="b"/>
        <c:majorTickMark val="out"/>
        <c:minorTickMark val="none"/>
        <c:tickLblPos val="none"/>
        <c:crossAx val="97143808"/>
        <c:crosses val="autoZero"/>
        <c:auto val="1"/>
        <c:lblAlgn val="ctr"/>
        <c:lblOffset val="100"/>
        <c:noMultiLvlLbl val="0"/>
      </c:catAx>
      <c:valAx>
        <c:axId val="97143808"/>
        <c:scaling>
          <c:orientation val="minMax"/>
        </c:scaling>
        <c:delete val="0"/>
        <c:axPos val="r"/>
        <c:title>
          <c:tx>
            <c:rich>
              <a:bodyPr rot="0" vert="horz"/>
              <a:lstStyle/>
              <a:p>
                <a:pPr>
                  <a:defRPr/>
                </a:pPr>
                <a:r>
                  <a:rPr lang="en-US" altLang="zh-CN"/>
                  <a:t>%</a:t>
                </a:r>
                <a:endParaRPr lang="zh-CN" altLang="en-US"/>
              </a:p>
            </c:rich>
          </c:tx>
          <c:layout>
            <c:manualLayout>
              <c:xMode val="edge"/>
              <c:yMode val="edge"/>
              <c:x val="0.92575564674134048"/>
              <c:y val="0.14293069261538818"/>
            </c:manualLayout>
          </c:layout>
          <c:overlay val="0"/>
          <c:spPr>
            <a:noFill/>
            <a:ln w="25400">
              <a:noFill/>
            </a:ln>
          </c:spPr>
        </c:title>
        <c:numFmt formatCode="0.0_ " sourceLinked="1"/>
        <c:majorTickMark val="out"/>
        <c:minorTickMark val="none"/>
        <c:tickLblPos val="nextTo"/>
        <c:spPr>
          <a:ln w="28575" cmpd="sng"/>
        </c:spPr>
        <c:crossAx val="97142272"/>
        <c:crosses val="max"/>
        <c:crossBetween val="between"/>
      </c:valAx>
      <c:spPr>
        <a:noFill/>
        <a:ln w="25400">
          <a:noFill/>
        </a:ln>
      </c:spPr>
    </c:plotArea>
    <c:legend>
      <c:legendPos val="r"/>
      <c:layout>
        <c:manualLayout>
          <c:xMode val="edge"/>
          <c:yMode val="edge"/>
          <c:x val="0.37464788732394377"/>
          <c:y val="0.11572052401746726"/>
          <c:w val="0.18732394366197189"/>
          <c:h val="6.9868995633187797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en-US" sz="1600" b="1"/>
              <a:t>攀枝花市第一产业增加值增长率</a:t>
            </a:r>
          </a:p>
        </c:rich>
      </c:tx>
      <c:layout>
        <c:manualLayout>
          <c:xMode val="edge"/>
          <c:yMode val="edge"/>
          <c:x val="0.32333718878360546"/>
          <c:y val="5.6022287041375116E-2"/>
        </c:manualLayout>
      </c:layout>
      <c:overlay val="0"/>
      <c:spPr>
        <a:noFill/>
        <a:ln w="25400">
          <a:noFill/>
        </a:ln>
      </c:spPr>
    </c:title>
    <c:autoTitleDeleted val="0"/>
    <c:plotArea>
      <c:layout>
        <c:manualLayout>
          <c:layoutTarget val="inner"/>
          <c:xMode val="edge"/>
          <c:yMode val="edge"/>
          <c:x val="7.8532556311816951E-2"/>
          <c:y val="0.26193298774313478"/>
          <c:w val="0.87385470883936123"/>
          <c:h val="0.59181826409629823"/>
        </c:manualLayout>
      </c:layout>
      <c:lineChart>
        <c:grouping val="standard"/>
        <c:varyColors val="0"/>
        <c:ser>
          <c:idx val="0"/>
          <c:order val="0"/>
          <c:tx>
            <c:strRef>
              <c:f>数据源!$A$33</c:f>
              <c:strCache>
                <c:ptCount val="1"/>
                <c:pt idx="0">
                  <c:v>全国</c:v>
                </c:pt>
              </c:strCache>
            </c:strRef>
          </c:tx>
          <c:spPr>
            <a:ln w="19050"/>
          </c:spPr>
          <c:dLbls>
            <c:dLbl>
              <c:idx val="0"/>
              <c:layout>
                <c:manualLayout>
                  <c:x val="-4.5684416566573252E-2"/>
                  <c:y val="8.4989591818264102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4.3415780654536829E-2"/>
                  <c:y val="1.67376486768328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5032993757136291E-2"/>
                  <c:y val="2.12391877119006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1.9447632605246377E-2"/>
                  <c:y val="2.63073737663790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1.2867268710055313E-2"/>
                  <c:y val="2.491876615231157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1330723490072215E-2"/>
                  <c:y val="3.0000251887899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516986224179535E-2"/>
                  <c:y val="2.563553836000826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9816569538977121E-2"/>
                  <c:y val="-2.53217867920060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49942909678662E-2"/>
                  <c:y val="2.10580299343580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2283464566929135E-2"/>
                  <c:y val="-1.925995335036090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8799472099885818E-2"/>
                  <c:y val="2.79039400305288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6049942909678669E-2"/>
                  <c:y val="2.08319353554894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2283464566929145E-2"/>
                  <c:y val="2.393156709537987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数据源!$B$33:$N$33</c:f>
              <c:numCache>
                <c:formatCode>General</c:formatCode>
                <c:ptCount val="13"/>
                <c:pt idx="0">
                  <c:v>3.8</c:v>
                </c:pt>
                <c:pt idx="1">
                  <c:v>3.9</c:v>
                </c:pt>
                <c:pt idx="2">
                  <c:v>2.9</c:v>
                </c:pt>
                <c:pt idx="3">
                  <c:v>3.1</c:v>
                </c:pt>
                <c:pt idx="4">
                  <c:v>3.5</c:v>
                </c:pt>
                <c:pt idx="5">
                  <c:v>3.3</c:v>
                </c:pt>
                <c:pt idx="6">
                  <c:v>3</c:v>
                </c:pt>
                <c:pt idx="7">
                  <c:v>3.5</c:v>
                </c:pt>
                <c:pt idx="8">
                  <c:v>3.7</c:v>
                </c:pt>
                <c:pt idx="9">
                  <c:v>3.9</c:v>
                </c:pt>
                <c:pt idx="10">
                  <c:v>3.2</c:v>
                </c:pt>
                <c:pt idx="11">
                  <c:v>3.2</c:v>
                </c:pt>
                <c:pt idx="12">
                  <c:v>3.4</c:v>
                </c:pt>
              </c:numCache>
            </c:numRef>
          </c:val>
          <c:smooth val="0"/>
        </c:ser>
        <c:ser>
          <c:idx val="1"/>
          <c:order val="1"/>
          <c:tx>
            <c:strRef>
              <c:f>数据源!$A$34</c:f>
              <c:strCache>
                <c:ptCount val="1"/>
                <c:pt idx="0">
                  <c:v>全省</c:v>
                </c:pt>
              </c:strCache>
            </c:strRef>
          </c:tx>
          <c:spPr>
            <a:ln w="19050"/>
          </c:spPr>
          <c:dLbls>
            <c:dLbl>
              <c:idx val="0"/>
              <c:layout>
                <c:manualLayout>
                  <c:x val="-3.3935376721977557E-2"/>
                  <c:y val="2.520838989953846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8793688924477661E-2"/>
                  <c:y val="2.978482215585120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3342527099366815E-2"/>
                  <c:y val="-3.14894131515710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5097350119370671E-2"/>
                  <c:y val="-3.02063969451035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6980441004196509E-2"/>
                  <c:y val="-2.29649220910725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3.2630158518320809E-2"/>
                  <c:y val="-2.89955214331413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5225766270741582E-2"/>
                  <c:y val="-2.512894141591226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3085546510076001E-2"/>
                  <c:y val="2.708036735331308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8735264024200364E-2"/>
                  <c:y val="-1.807285605614077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0746919346946039E-2"/>
                  <c:y val="3.31359539750429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8863680175571275E-2"/>
                  <c:y val="-2.95109848313107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3213962661446985E-2"/>
                  <c:y val="-2.33294542596762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1.5681005975947921E-2"/>
                  <c:y val="-2.5373977964846535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数据源!$B$34:$N$34</c:f>
              <c:numCache>
                <c:formatCode>General</c:formatCode>
                <c:ptCount val="13"/>
                <c:pt idx="0">
                  <c:v>3.4</c:v>
                </c:pt>
                <c:pt idx="1">
                  <c:v>3.7</c:v>
                </c:pt>
                <c:pt idx="2">
                  <c:v>2.9</c:v>
                </c:pt>
                <c:pt idx="3">
                  <c:v>3.2</c:v>
                </c:pt>
                <c:pt idx="4" formatCode="0.0">
                  <c:v>3.7</c:v>
                </c:pt>
                <c:pt idx="5">
                  <c:v>3.8</c:v>
                </c:pt>
                <c:pt idx="6">
                  <c:v>3.1</c:v>
                </c:pt>
                <c:pt idx="7">
                  <c:v>3.4</c:v>
                </c:pt>
                <c:pt idx="8">
                  <c:v>3.8</c:v>
                </c:pt>
                <c:pt idx="9">
                  <c:v>3.8</c:v>
                </c:pt>
                <c:pt idx="10">
                  <c:v>3.3</c:v>
                </c:pt>
                <c:pt idx="11">
                  <c:v>3.6</c:v>
                </c:pt>
                <c:pt idx="12">
                  <c:v>3.8</c:v>
                </c:pt>
              </c:numCache>
            </c:numRef>
          </c:val>
          <c:smooth val="0"/>
        </c:ser>
        <c:ser>
          <c:idx val="2"/>
          <c:order val="2"/>
          <c:tx>
            <c:strRef>
              <c:f>数据源!$A$35</c:f>
              <c:strCache>
                <c:ptCount val="1"/>
                <c:pt idx="0">
                  <c:v>全市</c:v>
                </c:pt>
              </c:strCache>
            </c:strRef>
          </c:tx>
          <c:spPr>
            <a:ln w="19050"/>
          </c:spPr>
          <c:dLbls>
            <c:dLbl>
              <c:idx val="0"/>
              <c:layout>
                <c:manualLayout>
                  <c:x val="-3.0875483784865883E-2"/>
                  <c:y val="-2.469137478504842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7301629669172715E-2"/>
                  <c:y val="-2.599886146669281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1.5681005975947921E-2"/>
                  <c:y val="-2.53450538510272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6659400625769214E-2"/>
                  <c:y val="-2.756520118286558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342464183791479E-2"/>
                  <c:y val="-2.8218694885361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5097201832821749E-2"/>
                  <c:y val="-2.95262014661960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8799490104664607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4904577605765386E-2"/>
                  <c:y val="-3.370139193253434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3342464183791479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1523455543500443E-2"/>
                  <c:y val="-3.174603174603174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68520248528256E-2"/>
                  <c:y val="-2.66526382478052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1202307338701314E-2"/>
                  <c:y val="-2.15594171418227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2.6659400625769245E-2"/>
                  <c:y val="-2.6986262033944417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dLblPos val="ctr"/>
            <c:showLegendKey val="0"/>
            <c:showVal val="1"/>
            <c:showCatName val="0"/>
            <c:showSerName val="0"/>
            <c:showPercent val="0"/>
            <c:showBubbleSize val="0"/>
            <c:showLeaderLines val="0"/>
          </c:dLbls>
          <c:cat>
            <c:strRef>
              <c:f>数据源!$B$32:$N$32</c:f>
              <c:strCache>
                <c:ptCount val="13"/>
                <c:pt idx="0">
                  <c:v>2015年前3季度</c:v>
                </c:pt>
                <c:pt idx="1">
                  <c:v>全年</c:v>
                </c:pt>
                <c:pt idx="2">
                  <c:v>2016年1季度</c:v>
                </c:pt>
                <c:pt idx="3">
                  <c:v>上半年</c:v>
                </c:pt>
                <c:pt idx="4">
                  <c:v>前3季度</c:v>
                </c:pt>
                <c:pt idx="5">
                  <c:v>全年</c:v>
                </c:pt>
                <c:pt idx="6">
                  <c:v>2017年1季度</c:v>
                </c:pt>
                <c:pt idx="7">
                  <c:v>上半年</c:v>
                </c:pt>
                <c:pt idx="8">
                  <c:v>前3季度</c:v>
                </c:pt>
                <c:pt idx="9">
                  <c:v>全年</c:v>
                </c:pt>
                <c:pt idx="10">
                  <c:v>2018年1季度</c:v>
                </c:pt>
                <c:pt idx="11">
                  <c:v>上半年</c:v>
                </c:pt>
                <c:pt idx="12">
                  <c:v>前3季度</c:v>
                </c:pt>
              </c:strCache>
            </c:strRef>
          </c:cat>
          <c:val>
            <c:numRef>
              <c:f>数据源!$B$35:$N$35</c:f>
              <c:numCache>
                <c:formatCode>General</c:formatCode>
                <c:ptCount val="13"/>
                <c:pt idx="0">
                  <c:v>3.9</c:v>
                </c:pt>
                <c:pt idx="1">
                  <c:v>4.0999999999999996</c:v>
                </c:pt>
                <c:pt idx="2">
                  <c:v>3.5</c:v>
                </c:pt>
                <c:pt idx="3">
                  <c:v>3.9</c:v>
                </c:pt>
                <c:pt idx="4">
                  <c:v>4.2</c:v>
                </c:pt>
                <c:pt idx="5">
                  <c:v>4.4000000000000004</c:v>
                </c:pt>
                <c:pt idx="6">
                  <c:v>3.8</c:v>
                </c:pt>
                <c:pt idx="7">
                  <c:v>4.0999999999999996</c:v>
                </c:pt>
                <c:pt idx="8">
                  <c:v>4.0999999999999996</c:v>
                </c:pt>
                <c:pt idx="9">
                  <c:v>4.3</c:v>
                </c:pt>
                <c:pt idx="10">
                  <c:v>3.9</c:v>
                </c:pt>
                <c:pt idx="11">
                  <c:v>4.2</c:v>
                </c:pt>
                <c:pt idx="12">
                  <c:v>4.0999999999999996</c:v>
                </c:pt>
              </c:numCache>
            </c:numRef>
          </c:val>
          <c:smooth val="0"/>
        </c:ser>
        <c:dLbls>
          <c:showLegendKey val="0"/>
          <c:showVal val="0"/>
          <c:showCatName val="0"/>
          <c:showSerName val="0"/>
          <c:showPercent val="0"/>
          <c:showBubbleSize val="0"/>
        </c:dLbls>
        <c:marker val="1"/>
        <c:smooth val="0"/>
        <c:axId val="97289344"/>
        <c:axId val="97290880"/>
      </c:lineChart>
      <c:catAx>
        <c:axId val="97289344"/>
        <c:scaling>
          <c:orientation val="minMax"/>
        </c:scaling>
        <c:delete val="0"/>
        <c:axPos val="b"/>
        <c:numFmt formatCode="General" sourceLinked="1"/>
        <c:majorTickMark val="out"/>
        <c:minorTickMark val="none"/>
        <c:tickLblPos val="nextTo"/>
        <c:spPr>
          <a:ln w="28575" cmpd="sng"/>
        </c:spPr>
        <c:txPr>
          <a:bodyPr/>
          <a:lstStyle/>
          <a:p>
            <a:pPr>
              <a:defRPr sz="900"/>
            </a:pPr>
            <a:endParaRPr lang="zh-CN"/>
          </a:p>
        </c:txPr>
        <c:crossAx val="97290880"/>
        <c:crosses val="autoZero"/>
        <c:auto val="1"/>
        <c:lblAlgn val="ctr"/>
        <c:lblOffset val="100"/>
        <c:noMultiLvlLbl val="0"/>
      </c:catAx>
      <c:valAx>
        <c:axId val="97290880"/>
        <c:scaling>
          <c:orientation val="minMax"/>
        </c:scaling>
        <c:delete val="0"/>
        <c:axPos val="l"/>
        <c:title>
          <c:tx>
            <c:rich>
              <a:bodyPr rot="0" vert="horz"/>
              <a:lstStyle/>
              <a:p>
                <a:pPr>
                  <a:defRPr/>
                </a:pPr>
                <a:r>
                  <a:rPr lang="en-US" altLang="zh-CN"/>
                  <a:t>%</a:t>
                </a:r>
                <a:endParaRPr lang="zh-CN" altLang="en-US"/>
              </a:p>
            </c:rich>
          </c:tx>
          <c:layout>
            <c:manualLayout>
              <c:xMode val="edge"/>
              <c:yMode val="edge"/>
              <c:x val="6.9140827735516122E-2"/>
              <c:y val="0.19946418405952621"/>
            </c:manualLayout>
          </c:layout>
          <c:overlay val="0"/>
          <c:spPr>
            <a:noFill/>
            <a:ln w="25400">
              <a:noFill/>
            </a:ln>
          </c:spPr>
        </c:title>
        <c:numFmt formatCode="General" sourceLinked="1"/>
        <c:majorTickMark val="out"/>
        <c:minorTickMark val="none"/>
        <c:tickLblPos val="nextTo"/>
        <c:spPr>
          <a:ln w="28575" cmpd="sng"/>
        </c:spPr>
        <c:crossAx val="97289344"/>
        <c:crosses val="autoZero"/>
        <c:crossBetween val="between"/>
      </c:valAx>
      <c:spPr>
        <a:noFill/>
        <a:ln w="25400">
          <a:noFill/>
        </a:ln>
      </c:spPr>
    </c:plotArea>
    <c:legend>
      <c:legendPos val="r"/>
      <c:layout>
        <c:manualLayout>
          <c:xMode val="edge"/>
          <c:yMode val="edge"/>
          <c:x val="0.32768406067885592"/>
          <c:y val="0.11516314779270635"/>
          <c:w val="0.32203434316473162"/>
          <c:h val="8.0614203454894437E-2"/>
        </c:manualLayout>
      </c:layout>
      <c:overlay val="0"/>
    </c:legend>
    <c:plotVisOnly val="1"/>
    <c:dispBlanksAs val="gap"/>
    <c:showDLblsOverMax val="0"/>
  </c:chart>
  <c:spPr>
    <a:noFill/>
    <a:ln w="9525">
      <a:noFill/>
    </a:ln>
  </c:spPr>
  <c:printSettings>
    <c:headerFooter alignWithMargins="0"/>
    <c:pageMargins b="0.75000000000000011" l="0.70000000000000007" r="0.70000000000000007" t="0.75000000000000011" header="0.30000000000000004" footer="0.30000000000000004"/>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a:pPr>
            <a:r>
              <a:rPr lang="zh-CN" altLang="zh-CN" sz="1600" b="1" i="0" baseline="0"/>
              <a:t>攀枝花市全社会固定资产投资增长率</a:t>
            </a:r>
            <a:endParaRPr lang="zh-CN" altLang="zh-CN" sz="1600" b="1"/>
          </a:p>
        </c:rich>
      </c:tx>
      <c:overlay val="0"/>
      <c:spPr>
        <a:noFill/>
        <a:ln w="25400">
          <a:noFill/>
        </a:ln>
      </c:spPr>
    </c:title>
    <c:autoTitleDeleted val="0"/>
    <c:plotArea>
      <c:layout>
        <c:manualLayout>
          <c:layoutTarget val="inner"/>
          <c:xMode val="edge"/>
          <c:yMode val="edge"/>
          <c:x val="6.3073319801030536E-2"/>
          <c:y val="0.20376335914889493"/>
          <c:w val="0.89557838817234225"/>
          <c:h val="0.5806708237903383"/>
        </c:manualLayout>
      </c:layout>
      <c:lineChart>
        <c:grouping val="standard"/>
        <c:varyColors val="0"/>
        <c:ser>
          <c:idx val="0"/>
          <c:order val="0"/>
          <c:tx>
            <c:strRef>
              <c:f>数据源!$A$120</c:f>
              <c:strCache>
                <c:ptCount val="1"/>
                <c:pt idx="0">
                  <c:v>全国</c:v>
                </c:pt>
              </c:strCache>
            </c:strRef>
          </c:tx>
          <c:spPr>
            <a:ln w="19050">
              <a:solidFill>
                <a:srgbClr val="4F81BD"/>
              </a:solidFill>
            </a:ln>
          </c:spPr>
          <c:dLbls>
            <c:dLbl>
              <c:idx val="0"/>
              <c:layout>
                <c:manualLayout>
                  <c:x val="-2.8100942056463917E-2"/>
                  <c:y val="-2.45628331366176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5304142223015326E-2"/>
                  <c:y val="-2.425778913159468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2576193556541984E-2"/>
                  <c:y val="-2.60915024225667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4.0897593183288353E-2"/>
                  <c:y val="-2.042997192086102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5514115976296161E-2"/>
                  <c:y val="-2.217163306332088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4.2645193430141344E-2"/>
                  <c:y val="-2.799290745740971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8658071423791573E-2"/>
                  <c:y val="2.574161802669943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0742194761065633E-2"/>
                  <c:y val="-1.921712558004171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323793803394972E-2"/>
                  <c:y val="-2.47447816456207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029109321674733E-2"/>
                  <c:y val="-2.67645394428365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852416110875659E-2"/>
                  <c:y val="-3.4073954308072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1.6910471176938578E-2"/>
                  <c:y val="2.8333953122389476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2017年9月</c:v>
                </c:pt>
                <c:pt idx="1">
                  <c:v>10月</c:v>
                </c:pt>
                <c:pt idx="2">
                  <c:v>11月</c:v>
                </c:pt>
                <c:pt idx="3">
                  <c:v>12月 </c:v>
                </c:pt>
                <c:pt idx="4">
                  <c:v>2018年2月</c:v>
                </c:pt>
                <c:pt idx="5">
                  <c:v>3月</c:v>
                </c:pt>
                <c:pt idx="6">
                  <c:v>4月</c:v>
                </c:pt>
                <c:pt idx="7">
                  <c:v>5月</c:v>
                </c:pt>
                <c:pt idx="8">
                  <c:v>6月</c:v>
                </c:pt>
                <c:pt idx="9">
                  <c:v>7月</c:v>
                </c:pt>
                <c:pt idx="10">
                  <c:v>8月</c:v>
                </c:pt>
                <c:pt idx="11">
                  <c:v>9月</c:v>
                </c:pt>
              </c:strCache>
            </c:strRef>
          </c:cat>
          <c:val>
            <c:numRef>
              <c:f>数据源!$B$120:$M$120</c:f>
              <c:numCache>
                <c:formatCode>General</c:formatCode>
                <c:ptCount val="12"/>
                <c:pt idx="0">
                  <c:v>7.5</c:v>
                </c:pt>
                <c:pt idx="1">
                  <c:v>7.3</c:v>
                </c:pt>
                <c:pt idx="2">
                  <c:v>7.2</c:v>
                </c:pt>
                <c:pt idx="3">
                  <c:v>7.2</c:v>
                </c:pt>
                <c:pt idx="4">
                  <c:v>7.9</c:v>
                </c:pt>
                <c:pt idx="5">
                  <c:v>7.5</c:v>
                </c:pt>
                <c:pt idx="6">
                  <c:v>7</c:v>
                </c:pt>
                <c:pt idx="7">
                  <c:v>6.1</c:v>
                </c:pt>
                <c:pt idx="8">
                  <c:v>6</c:v>
                </c:pt>
                <c:pt idx="9">
                  <c:v>5.5</c:v>
                </c:pt>
                <c:pt idx="10">
                  <c:v>5.3</c:v>
                </c:pt>
                <c:pt idx="11">
                  <c:v>5.4</c:v>
                </c:pt>
              </c:numCache>
            </c:numRef>
          </c:val>
          <c:smooth val="0"/>
        </c:ser>
        <c:ser>
          <c:idx val="1"/>
          <c:order val="1"/>
          <c:tx>
            <c:strRef>
              <c:f>数据源!$A$121</c:f>
              <c:strCache>
                <c:ptCount val="1"/>
                <c:pt idx="0">
                  <c:v>全省</c:v>
                </c:pt>
              </c:strCache>
            </c:strRef>
          </c:tx>
          <c:spPr>
            <a:ln w="19050"/>
          </c:spPr>
          <c:dLbls>
            <c:dLbl>
              <c:idx val="0"/>
              <c:layout>
                <c:manualLayout>
                  <c:x val="-3.5514115976296161E-2"/>
                  <c:y val="-2.61393609166410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3.1172626084628945E-2"/>
                  <c:y val="-3.442470101914878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6353341809610915E-2"/>
                  <c:y val="-2.655240990153437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8100942056463876E-2"/>
                  <c:y val="-2.685745390655737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3.0271612648985449E-2"/>
                  <c:y val="3.045136811697305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2435219676860504E-2"/>
                  <c:y val="3.395948196413846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6831284899585851E-2"/>
                  <c:y val="2.80853907635262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113232658948796E-2"/>
                  <c:y val="3.5323664624057519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6071245343623841E-2"/>
                  <c:y val="4.49992724215428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2.578900017101262E-2"/>
                  <c:y val="2.23522880995111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578900017101262E-2"/>
                  <c:y val="3.047292599718669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71612648985455E-2"/>
                  <c:y val="2.984796304979332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2017年9月</c:v>
                </c:pt>
                <c:pt idx="1">
                  <c:v>10月</c:v>
                </c:pt>
                <c:pt idx="2">
                  <c:v>11月</c:v>
                </c:pt>
                <c:pt idx="3">
                  <c:v>12月 </c:v>
                </c:pt>
                <c:pt idx="4">
                  <c:v>2018年2月</c:v>
                </c:pt>
                <c:pt idx="5">
                  <c:v>3月</c:v>
                </c:pt>
                <c:pt idx="6">
                  <c:v>4月</c:v>
                </c:pt>
                <c:pt idx="7">
                  <c:v>5月</c:v>
                </c:pt>
                <c:pt idx="8">
                  <c:v>6月</c:v>
                </c:pt>
                <c:pt idx="9">
                  <c:v>7月</c:v>
                </c:pt>
                <c:pt idx="10">
                  <c:v>8月</c:v>
                </c:pt>
                <c:pt idx="11">
                  <c:v>9月</c:v>
                </c:pt>
              </c:strCache>
            </c:strRef>
          </c:cat>
          <c:val>
            <c:numRef>
              <c:f>数据源!$B$121:$M$121</c:f>
              <c:numCache>
                <c:formatCode>General</c:formatCode>
                <c:ptCount val="12"/>
                <c:pt idx="0">
                  <c:v>10.3</c:v>
                </c:pt>
                <c:pt idx="1">
                  <c:v>10.199999999999999</c:v>
                </c:pt>
                <c:pt idx="2">
                  <c:v>10.199999999999999</c:v>
                </c:pt>
                <c:pt idx="3">
                  <c:v>10.199999999999999</c:v>
                </c:pt>
                <c:pt idx="4">
                  <c:v>11.2</c:v>
                </c:pt>
                <c:pt idx="5">
                  <c:v>11.3</c:v>
                </c:pt>
                <c:pt idx="6">
                  <c:v>11.1</c:v>
                </c:pt>
                <c:pt idx="7">
                  <c:v>10.6</c:v>
                </c:pt>
                <c:pt idx="8">
                  <c:v>10.6</c:v>
                </c:pt>
                <c:pt idx="9">
                  <c:v>10.6</c:v>
                </c:pt>
                <c:pt idx="10">
                  <c:v>10.6</c:v>
                </c:pt>
                <c:pt idx="11">
                  <c:v>10.6</c:v>
                </c:pt>
              </c:numCache>
            </c:numRef>
          </c:val>
          <c:smooth val="0"/>
        </c:ser>
        <c:ser>
          <c:idx val="2"/>
          <c:order val="2"/>
          <c:tx>
            <c:strRef>
              <c:f>数据源!$A$122</c:f>
              <c:strCache>
                <c:ptCount val="1"/>
                <c:pt idx="0">
                  <c:v>全市</c:v>
                </c:pt>
              </c:strCache>
            </c:strRef>
          </c:tx>
          <c:spPr>
            <a:ln w="19050"/>
          </c:spPr>
          <c:dLbls>
            <c:dLbl>
              <c:idx val="0"/>
              <c:layout>
                <c:manualLayout>
                  <c:x val="-2.5930271463942361E-2"/>
                  <c:y val="2.442464712444825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1.8462522213051981E-2"/>
                  <c:y val="2.542579508156963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2.4551463644948063E-2"/>
                  <c:y val="3.35981718917578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2.7482025086807495E-2"/>
                  <c:y val="3.806582698723234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8947380161049273E-2"/>
                  <c:y val="-2.661945490899879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2.9229774040284623E-2"/>
                  <c:y val="-2.31898117458110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1.943000750968452E-3"/>
                  <c:y val="-1.14269699860412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4.6845709442127098E-2"/>
                  <c:y val="8.5748624337768867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499758351735778E-4"/>
                  <c:y val="-1.056487035629786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1.7247142973983776E-2"/>
                  <c:y val="2.37108657105746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0123277791409218E-2"/>
                  <c:y val="3.411469870167666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2.2858438729153191E-2"/>
                  <c:y val="-2.8546298242493814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数据源!$B$119:$M$119</c:f>
              <c:strCache>
                <c:ptCount val="12"/>
                <c:pt idx="0">
                  <c:v>2017年9月</c:v>
                </c:pt>
                <c:pt idx="1">
                  <c:v>10月</c:v>
                </c:pt>
                <c:pt idx="2">
                  <c:v>11月</c:v>
                </c:pt>
                <c:pt idx="3">
                  <c:v>12月 </c:v>
                </c:pt>
                <c:pt idx="4">
                  <c:v>2018年2月</c:v>
                </c:pt>
                <c:pt idx="5">
                  <c:v>3月</c:v>
                </c:pt>
                <c:pt idx="6">
                  <c:v>4月</c:v>
                </c:pt>
                <c:pt idx="7">
                  <c:v>5月</c:v>
                </c:pt>
                <c:pt idx="8">
                  <c:v>6月</c:v>
                </c:pt>
                <c:pt idx="9">
                  <c:v>7月</c:v>
                </c:pt>
                <c:pt idx="10">
                  <c:v>8月</c:v>
                </c:pt>
                <c:pt idx="11">
                  <c:v>9月</c:v>
                </c:pt>
              </c:strCache>
            </c:strRef>
          </c:cat>
          <c:val>
            <c:numRef>
              <c:f>数据源!$B$122:$M$122</c:f>
              <c:numCache>
                <c:formatCode>General</c:formatCode>
                <c:ptCount val="12"/>
                <c:pt idx="0">
                  <c:v>2.5</c:v>
                </c:pt>
                <c:pt idx="1">
                  <c:v>4.5999999999999996</c:v>
                </c:pt>
                <c:pt idx="2">
                  <c:v>6.8</c:v>
                </c:pt>
                <c:pt idx="3">
                  <c:v>7</c:v>
                </c:pt>
                <c:pt idx="4">
                  <c:v>12</c:v>
                </c:pt>
                <c:pt idx="5">
                  <c:v>12.1</c:v>
                </c:pt>
                <c:pt idx="6">
                  <c:v>8</c:v>
                </c:pt>
                <c:pt idx="7">
                  <c:v>2.5</c:v>
                </c:pt>
                <c:pt idx="8">
                  <c:v>0.2</c:v>
                </c:pt>
                <c:pt idx="9">
                  <c:v>2.6</c:v>
                </c:pt>
                <c:pt idx="10">
                  <c:v>4.5999999999999996</c:v>
                </c:pt>
                <c:pt idx="11">
                  <c:v>5.6</c:v>
                </c:pt>
              </c:numCache>
            </c:numRef>
          </c:val>
          <c:smooth val="0"/>
        </c:ser>
        <c:dLbls>
          <c:showLegendKey val="0"/>
          <c:showVal val="0"/>
          <c:showCatName val="0"/>
          <c:showSerName val="0"/>
          <c:showPercent val="0"/>
          <c:showBubbleSize val="0"/>
        </c:dLbls>
        <c:marker val="1"/>
        <c:smooth val="0"/>
        <c:axId val="97770112"/>
        <c:axId val="97780096"/>
      </c:lineChart>
      <c:catAx>
        <c:axId val="97770112"/>
        <c:scaling>
          <c:orientation val="minMax"/>
        </c:scaling>
        <c:delete val="0"/>
        <c:axPos val="b"/>
        <c:numFmt formatCode="General" sourceLinked="1"/>
        <c:majorTickMark val="out"/>
        <c:minorTickMark val="none"/>
        <c:tickLblPos val="nextTo"/>
        <c:spPr>
          <a:ln w="28575" cmpd="sng"/>
        </c:spPr>
        <c:txPr>
          <a:bodyPr/>
          <a:lstStyle/>
          <a:p>
            <a:pPr>
              <a:defRPr sz="1000"/>
            </a:pPr>
            <a:endParaRPr lang="zh-CN"/>
          </a:p>
        </c:txPr>
        <c:crossAx val="97780096"/>
        <c:crosses val="autoZero"/>
        <c:auto val="1"/>
        <c:lblAlgn val="ctr"/>
        <c:lblOffset val="100"/>
        <c:noMultiLvlLbl val="0"/>
      </c:catAx>
      <c:valAx>
        <c:axId val="97780096"/>
        <c:scaling>
          <c:orientation val="minMax"/>
        </c:scaling>
        <c:delete val="0"/>
        <c:axPos val="l"/>
        <c:title>
          <c:tx>
            <c:rich>
              <a:bodyPr rot="0" vert="horz"/>
              <a:lstStyle/>
              <a:p>
                <a:pPr>
                  <a:defRPr/>
                </a:pPr>
                <a:r>
                  <a:rPr lang="en-US" altLang="zh-CN"/>
                  <a:t>%</a:t>
                </a:r>
                <a:endParaRPr lang="zh-CN" altLang="en-US"/>
              </a:p>
            </c:rich>
          </c:tx>
          <c:layout>
            <c:manualLayout>
              <c:xMode val="edge"/>
              <c:yMode val="edge"/>
              <c:x val="5.1523722424215393E-2"/>
              <c:y val="0.15906891515357294"/>
            </c:manualLayout>
          </c:layout>
          <c:overlay val="0"/>
          <c:spPr>
            <a:noFill/>
            <a:ln w="25400">
              <a:noFill/>
            </a:ln>
          </c:spPr>
        </c:title>
        <c:numFmt formatCode="General" sourceLinked="1"/>
        <c:majorTickMark val="out"/>
        <c:minorTickMark val="none"/>
        <c:tickLblPos val="nextTo"/>
        <c:spPr>
          <a:ln w="28575" cmpd="sng"/>
        </c:spPr>
        <c:crossAx val="97770112"/>
        <c:crosses val="autoZero"/>
        <c:crossBetween val="between"/>
      </c:valAx>
    </c:plotArea>
    <c:legend>
      <c:legendPos val="r"/>
      <c:layout>
        <c:manualLayout>
          <c:xMode val="edge"/>
          <c:yMode val="edge"/>
          <c:x val="0.25779051697857874"/>
          <c:y val="0.11704333672869947"/>
          <c:w val="0.48158669967953738"/>
          <c:h val="6.5708418891170434E-2"/>
        </c:manualLayout>
      </c:layout>
      <c:overlay val="0"/>
      <c:spPr>
        <a:noFill/>
        <a:ln>
          <a:noFill/>
        </a:ln>
      </c:spPr>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宋体"/>
                <a:ea typeface="宋体"/>
                <a:cs typeface="宋体"/>
              </a:defRPr>
            </a:pPr>
            <a:r>
              <a:rPr lang="en-US" altLang="zh-CN" sz="1600" b="1" i="0" u="none" strike="noStrike" baseline="0">
                <a:solidFill>
                  <a:srgbClr val="000000"/>
                </a:solidFill>
                <a:latin typeface="宋体"/>
                <a:ea typeface="宋体"/>
              </a:rPr>
              <a:t>1-9</a:t>
            </a:r>
            <a:r>
              <a:rPr lang="zh-CN" altLang="en-US" sz="1600" b="1" i="0" u="none" strike="noStrike" baseline="0">
                <a:solidFill>
                  <a:srgbClr val="000000"/>
                </a:solidFill>
                <a:latin typeface="宋体"/>
                <a:ea typeface="宋体"/>
              </a:rPr>
              <a:t>月各市（州）全社会固定资产投资</a:t>
            </a:r>
          </a:p>
        </c:rich>
      </c:tx>
      <c:layout>
        <c:manualLayout>
          <c:xMode val="edge"/>
          <c:yMode val="edge"/>
          <c:x val="0.21168818747011001"/>
          <c:y val="1.7167381974248924E-2"/>
        </c:manualLayout>
      </c:layout>
      <c:overlay val="0"/>
      <c:spPr>
        <a:noFill/>
        <a:ln w="25400">
          <a:noFill/>
        </a:ln>
      </c:spPr>
    </c:title>
    <c:autoTitleDeleted val="0"/>
    <c:plotArea>
      <c:layout>
        <c:manualLayout>
          <c:layoutTarget val="inner"/>
          <c:xMode val="edge"/>
          <c:yMode val="edge"/>
          <c:x val="7.0433240321286963E-2"/>
          <c:y val="0.26691448976603255"/>
          <c:w val="0.87502675508459593"/>
          <c:h val="0.51449337073209189"/>
        </c:manualLayout>
      </c:layout>
      <c:barChart>
        <c:barDir val="col"/>
        <c:grouping val="clustered"/>
        <c:varyColors val="0"/>
        <c:ser>
          <c:idx val="0"/>
          <c:order val="0"/>
          <c:tx>
            <c:strRef>
              <c:f>数据源!$B$124</c:f>
              <c:strCache>
                <c:ptCount val="1"/>
                <c:pt idx="0">
                  <c:v>总量</c:v>
                </c:pt>
              </c:strCache>
            </c:strRef>
          </c:tx>
          <c:spPr>
            <a:noFill/>
            <a:ln>
              <a:solidFill>
                <a:srgbClr val="0070C0"/>
              </a:solidFill>
            </a:ln>
          </c:spPr>
          <c:invertIfNegative val="0"/>
          <c:dPt>
            <c:idx val="18"/>
            <c:invertIfNegative val="0"/>
            <c:bubble3D val="0"/>
            <c:spPr>
              <a:ln>
                <a:solidFill>
                  <a:srgbClr val="0070C0"/>
                </a:solidFill>
              </a:ln>
            </c:spPr>
          </c:dPt>
          <c:dLbls>
            <c:dLbl>
              <c:idx val="0"/>
              <c:layout>
                <c:manualLayout>
                  <c:x val="-1.9131109328693943E-3"/>
                  <c:y val="1.226566636252013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
              <c:layout>
                <c:manualLayout>
                  <c:x val="-7.651841224294598E-3"/>
                  <c:y val="1.4536176540164239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
              <c:layout>
                <c:manualLayout>
                  <c:x val="-1.9129603060736495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3"/>
              <c:layout>
                <c:manualLayout>
                  <c:x val="1.9129603060736495E-3"/>
                  <c:y val="8.0645161290323567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4"/>
              <c:layout>
                <c:manualLayout>
                  <c:x val="-1.9129603060736495E-3"/>
                  <c:y val="1.121422054002916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5"/>
              <c:layout>
                <c:manualLayout>
                  <c:x val="5.7388809182209819E-3"/>
                  <c:y val="1.043921012019419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6"/>
              <c:layout>
                <c:manualLayout>
                  <c:x val="-1.9129603060736495E-3"/>
                  <c:y val="7.3648519256981301E-4"/>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7"/>
              <c:layout>
                <c:manualLayout>
                  <c:x val="-5.7388809182209472E-3"/>
                  <c:y val="9.9196827864328138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8"/>
              <c:layout>
                <c:manualLayout>
                  <c:x val="0"/>
                  <c:y val="1.3267096977684655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9"/>
              <c:layout>
                <c:manualLayout>
                  <c:x val="1.9129603060736495E-3"/>
                  <c:y val="1.150980590945445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0"/>
              <c:layout>
                <c:manualLayout>
                  <c:x val="3.825920612147299E-3"/>
                  <c:y val="1.4961756389893326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1"/>
              <c:layout>
                <c:manualLayout>
                  <c:x val="3.8257699853515444E-3"/>
                  <c:y val="1.021481756840480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2"/>
              <c:layout>
                <c:manualLayout>
                  <c:x val="5.7388809182209472E-3"/>
                  <c:y val="1.430615164520744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3"/>
              <c:layout>
                <c:manualLayout>
                  <c:x val="7.014106761376874E-17"/>
                  <c:y val="1.428024286663738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4"/>
              <c:layout>
                <c:manualLayout>
                  <c:x val="1.9129603060736491E-3"/>
                  <c:y val="1.025717278902369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5"/>
              <c:layout>
                <c:manualLayout>
                  <c:x val="0"/>
                  <c:y val="1.210728487265272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6"/>
              <c:layout>
                <c:manualLayout>
                  <c:x val="0"/>
                  <c:y val="0.42632331902718168"/>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7"/>
              <c:layout>
                <c:manualLayout>
                  <c:x val="3.825920612147299E-3"/>
                  <c:y val="1.1444921316165957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8"/>
              <c:layout>
                <c:manualLayout>
                  <c:x val="0"/>
                  <c:y val="6.8339895013123375E-3"/>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19"/>
              <c:layout>
                <c:manualLayout>
                  <c:x val="-1.3892309372375798E-3"/>
                  <c:y val="3.8863393148817774E-2"/>
                </c:manualLayout>
              </c:layout>
              <c:spPr>
                <a:noFill/>
                <a:ln w="25400">
                  <a:noFill/>
                </a:ln>
              </c:spPr>
              <c:txPr>
                <a:bodyPr/>
                <a:lstStyle/>
                <a:p>
                  <a:pPr>
                    <a:defRPr/>
                  </a:pPr>
                  <a:endParaRPr lang="zh-CN"/>
                </a:p>
              </c:txPr>
              <c:dLblPos val="outEnd"/>
              <c:showLegendKey val="0"/>
              <c:showVal val="1"/>
              <c:showCatName val="0"/>
              <c:showSerName val="0"/>
              <c:showPercent val="0"/>
              <c:showBubbleSize val="0"/>
            </c:dLbl>
            <c:dLbl>
              <c:idx val="20"/>
              <c:layout>
                <c:manualLayout>
                  <c:x val="0"/>
                  <c:y val="5.534543160645692E-2"/>
                </c:manualLayout>
              </c:layout>
              <c:spPr>
                <a:noFill/>
                <a:ln w="25400">
                  <a:noFill/>
                </a:ln>
              </c:spPr>
              <c:txPr>
                <a:bodyPr/>
                <a:lstStyle/>
                <a:p>
                  <a:pPr>
                    <a:defRPr/>
                  </a:pPr>
                  <a:endParaRPr lang="zh-CN"/>
                </a:p>
              </c:txPr>
              <c:dLblPos val="outEnd"/>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自贡</c:v>
                </c:pt>
                <c:pt idx="2">
                  <c:v>泸州</c:v>
                </c:pt>
                <c:pt idx="3">
                  <c:v>南充</c:v>
                </c:pt>
                <c:pt idx="4">
                  <c:v>雅安</c:v>
                </c:pt>
                <c:pt idx="5">
                  <c:v>广元</c:v>
                </c:pt>
                <c:pt idx="6">
                  <c:v>乐山</c:v>
                </c:pt>
                <c:pt idx="7">
                  <c:v>甘孜</c:v>
                </c:pt>
                <c:pt idx="8">
                  <c:v>宜宾</c:v>
                </c:pt>
                <c:pt idx="9">
                  <c:v>德阳</c:v>
                </c:pt>
                <c:pt idx="10">
                  <c:v>广安</c:v>
                </c:pt>
                <c:pt idx="11">
                  <c:v>遂宁</c:v>
                </c:pt>
                <c:pt idx="12">
                  <c:v>眉山</c:v>
                </c:pt>
                <c:pt idx="13">
                  <c:v>达州</c:v>
                </c:pt>
                <c:pt idx="14">
                  <c:v>阿坝</c:v>
                </c:pt>
                <c:pt idx="15">
                  <c:v>资阳</c:v>
                </c:pt>
                <c:pt idx="16">
                  <c:v>成都</c:v>
                </c:pt>
                <c:pt idx="17">
                  <c:v>巴中</c:v>
                </c:pt>
                <c:pt idx="18">
                  <c:v>攀枝花</c:v>
                </c:pt>
                <c:pt idx="19">
                  <c:v>内江</c:v>
                </c:pt>
                <c:pt idx="20">
                  <c:v>凉山</c:v>
                </c:pt>
              </c:strCache>
            </c:strRef>
          </c:cat>
          <c:val>
            <c:numRef>
              <c:f>数据源!$B$125:$B$145</c:f>
              <c:numCache>
                <c:formatCode>0_ </c:formatCode>
                <c:ptCount val="21"/>
              </c:numCache>
            </c:numRef>
          </c:val>
        </c:ser>
        <c:dLbls>
          <c:showLegendKey val="0"/>
          <c:showVal val="0"/>
          <c:showCatName val="0"/>
          <c:showSerName val="0"/>
          <c:showPercent val="0"/>
          <c:showBubbleSize val="0"/>
        </c:dLbls>
        <c:gapWidth val="150"/>
        <c:axId val="99308672"/>
        <c:axId val="99310592"/>
      </c:barChart>
      <c:lineChart>
        <c:grouping val="standard"/>
        <c:varyColors val="0"/>
        <c:ser>
          <c:idx val="1"/>
          <c:order val="1"/>
          <c:tx>
            <c:strRef>
              <c:f>数据源!$C$124</c:f>
              <c:strCache>
                <c:ptCount val="1"/>
                <c:pt idx="0">
                  <c:v>增速</c:v>
                </c:pt>
              </c:strCache>
            </c:strRef>
          </c:tx>
          <c:spPr>
            <a:ln w="19050"/>
          </c:spPr>
          <c:dLbls>
            <c:dLbl>
              <c:idx val="0"/>
              <c:layout>
                <c:manualLayout>
                  <c:x val="-2.990167835907169E-2"/>
                  <c:y val="-2.43380307075349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
              <c:layout>
                <c:manualLayout>
                  <c:x val="-2.8163143882480979E-2"/>
                  <c:y val="-2.485733274756965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
              <c:layout>
                <c:manualLayout>
                  <c:x val="-3.9990058631480238E-2"/>
                  <c:y val="2.898696675791062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3"/>
              <c:layout>
                <c:manualLayout>
                  <c:x val="-3.5116679281660811E-2"/>
                  <c:y val="-2.604012481272459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4"/>
              <c:layout>
                <c:manualLayout>
                  <c:x val="-2.3638917445218923E-2"/>
                  <c:y val="-2.594527615378550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5"/>
              <c:layout>
                <c:manualLayout>
                  <c:x val="-1.9639022883975944E-2"/>
                  <c:y val="-2.503035832967231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6"/>
              <c:layout>
                <c:manualLayout>
                  <c:x val="-2.7813990969923607E-2"/>
                  <c:y val="2.201029592331001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7"/>
              <c:layout>
                <c:manualLayout>
                  <c:x val="-2.7813990969923607E-2"/>
                  <c:y val="-2.8972567945135887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8"/>
              <c:layout>
                <c:manualLayout>
                  <c:x val="-2.0511302658186386E-2"/>
                  <c:y val="-2.307706171921643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9"/>
              <c:layout>
                <c:manualLayout>
                  <c:x val="-3.5989561563054259E-2"/>
                  <c:y val="3.0025120250526682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0"/>
              <c:layout>
                <c:manualLayout>
                  <c:x val="-2.4861103265965502E-2"/>
                  <c:y val="-2.663061967039528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1"/>
              <c:layout>
                <c:manualLayout>
                  <c:x val="-3.0250680644833314E-2"/>
                  <c:y val="2.6464127606366756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2"/>
              <c:layout>
                <c:manualLayout>
                  <c:x val="-3.6513441558686084E-2"/>
                  <c:y val="-2.2386085859439245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3"/>
              <c:layout>
                <c:manualLayout>
                  <c:x val="-2.7988718052998043E-2"/>
                  <c:y val="-2.823763982291914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4"/>
              <c:layout>
                <c:manualLayout>
                  <c:x val="-4.7292746943217466E-2"/>
                  <c:y val="2.487152625235155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5"/>
              <c:layout>
                <c:manualLayout>
                  <c:x val="-2.8170675222268664E-2"/>
                  <c:y val="-3.7736473927883478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6"/>
              <c:layout>
                <c:manualLayout>
                  <c:x val="-5.1634865584413141E-4"/>
                  <c:y val="-1.803994457774323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7"/>
              <c:layout>
                <c:manualLayout>
                  <c:x val="-1.6704511649099824E-4"/>
                  <c:y val="-2.0908384306038991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8"/>
              <c:layout>
                <c:manualLayout>
                  <c:x val="-1.7308525100072681E-3"/>
                  <c:y val="5.9238732497493623E-3"/>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19"/>
              <c:layout>
                <c:manualLayout>
                  <c:x val="-4.7292746943217466E-2"/>
                  <c:y val="-2.1911842564743784E-2"/>
                </c:manualLayout>
              </c:layout>
              <c:spPr>
                <a:noFill/>
                <a:ln w="25400">
                  <a:noFill/>
                </a:ln>
              </c:spPr>
              <c:txPr>
                <a:bodyPr/>
                <a:lstStyle/>
                <a:p>
                  <a:pPr>
                    <a:defRPr/>
                  </a:pPr>
                  <a:endParaRPr lang="zh-CN"/>
                </a:p>
              </c:txPr>
              <c:dLblPos val="r"/>
              <c:showLegendKey val="0"/>
              <c:showVal val="1"/>
              <c:showCatName val="0"/>
              <c:showSerName val="0"/>
              <c:showPercent val="0"/>
              <c:showBubbleSize val="0"/>
            </c:dLbl>
            <c:dLbl>
              <c:idx val="20"/>
              <c:layout>
                <c:manualLayout>
                  <c:x val="-3.8077098325406601E-2"/>
                  <c:y val="-3.0572809300125039E-2"/>
                </c:manualLayout>
              </c:layout>
              <c:spPr>
                <a:noFill/>
                <a:ln w="25400">
                  <a:noFill/>
                </a:ln>
              </c:spPr>
              <c:txPr>
                <a:bodyPr/>
                <a:lstStyle/>
                <a:p>
                  <a:pPr>
                    <a:defRPr/>
                  </a:pPr>
                  <a:endParaRPr lang="zh-CN"/>
                </a:p>
              </c:txPr>
              <c:dLblPos val="r"/>
              <c:showLegendKey val="0"/>
              <c:showVal val="1"/>
              <c:showCatName val="0"/>
              <c:showSerName val="0"/>
              <c:showPercent val="0"/>
              <c:showBubbleSize val="0"/>
            </c:dLbl>
            <c:spPr>
              <a:noFill/>
              <a:ln w="25400">
                <a:noFill/>
              </a:ln>
            </c:spPr>
            <c:showLegendKey val="0"/>
            <c:showVal val="1"/>
            <c:showCatName val="0"/>
            <c:showSerName val="0"/>
            <c:showPercent val="0"/>
            <c:showBubbleSize val="0"/>
            <c:showLeaderLines val="0"/>
          </c:dLbls>
          <c:cat>
            <c:strRef>
              <c:f>数据源!$A$125:$A$145</c:f>
              <c:strCache>
                <c:ptCount val="21"/>
                <c:pt idx="0">
                  <c:v>绵阳</c:v>
                </c:pt>
                <c:pt idx="1">
                  <c:v>自贡</c:v>
                </c:pt>
                <c:pt idx="2">
                  <c:v>泸州</c:v>
                </c:pt>
                <c:pt idx="3">
                  <c:v>南充</c:v>
                </c:pt>
                <c:pt idx="4">
                  <c:v>雅安</c:v>
                </c:pt>
                <c:pt idx="5">
                  <c:v>广元</c:v>
                </c:pt>
                <c:pt idx="6">
                  <c:v>乐山</c:v>
                </c:pt>
                <c:pt idx="7">
                  <c:v>甘孜</c:v>
                </c:pt>
                <c:pt idx="8">
                  <c:v>宜宾</c:v>
                </c:pt>
                <c:pt idx="9">
                  <c:v>德阳</c:v>
                </c:pt>
                <c:pt idx="10">
                  <c:v>广安</c:v>
                </c:pt>
                <c:pt idx="11">
                  <c:v>遂宁</c:v>
                </c:pt>
                <c:pt idx="12">
                  <c:v>眉山</c:v>
                </c:pt>
                <c:pt idx="13">
                  <c:v>达州</c:v>
                </c:pt>
                <c:pt idx="14">
                  <c:v>阿坝</c:v>
                </c:pt>
                <c:pt idx="15">
                  <c:v>资阳</c:v>
                </c:pt>
                <c:pt idx="16">
                  <c:v>成都</c:v>
                </c:pt>
                <c:pt idx="17">
                  <c:v>巴中</c:v>
                </c:pt>
                <c:pt idx="18">
                  <c:v>攀枝花</c:v>
                </c:pt>
                <c:pt idx="19">
                  <c:v>内江</c:v>
                </c:pt>
                <c:pt idx="20">
                  <c:v>凉山</c:v>
                </c:pt>
              </c:strCache>
            </c:strRef>
          </c:cat>
          <c:val>
            <c:numRef>
              <c:f>数据源!$C$125:$C$145</c:f>
              <c:numCache>
                <c:formatCode>0.0</c:formatCode>
                <c:ptCount val="21"/>
                <c:pt idx="0">
                  <c:v>16.7</c:v>
                </c:pt>
                <c:pt idx="1">
                  <c:v>16</c:v>
                </c:pt>
                <c:pt idx="2">
                  <c:v>15.8</c:v>
                </c:pt>
                <c:pt idx="3">
                  <c:v>15.8</c:v>
                </c:pt>
                <c:pt idx="4">
                  <c:v>15.3</c:v>
                </c:pt>
                <c:pt idx="5">
                  <c:v>14.8</c:v>
                </c:pt>
                <c:pt idx="6">
                  <c:v>14.6</c:v>
                </c:pt>
                <c:pt idx="7">
                  <c:v>14.2</c:v>
                </c:pt>
                <c:pt idx="8">
                  <c:v>14</c:v>
                </c:pt>
                <c:pt idx="9">
                  <c:v>13.7</c:v>
                </c:pt>
                <c:pt idx="10">
                  <c:v>13.1</c:v>
                </c:pt>
                <c:pt idx="11">
                  <c:v>13</c:v>
                </c:pt>
                <c:pt idx="12">
                  <c:v>12.7</c:v>
                </c:pt>
                <c:pt idx="13">
                  <c:v>12.6</c:v>
                </c:pt>
                <c:pt idx="14">
                  <c:v>11.9</c:v>
                </c:pt>
                <c:pt idx="15">
                  <c:v>10.6</c:v>
                </c:pt>
                <c:pt idx="16">
                  <c:v>10.1</c:v>
                </c:pt>
                <c:pt idx="17">
                  <c:v>9.4</c:v>
                </c:pt>
                <c:pt idx="18">
                  <c:v>5.6</c:v>
                </c:pt>
                <c:pt idx="19">
                  <c:v>-11.1</c:v>
                </c:pt>
                <c:pt idx="20">
                  <c:v>-12.2</c:v>
                </c:pt>
              </c:numCache>
            </c:numRef>
          </c:val>
          <c:smooth val="0"/>
        </c:ser>
        <c:dLbls>
          <c:showLegendKey val="0"/>
          <c:showVal val="0"/>
          <c:showCatName val="0"/>
          <c:showSerName val="0"/>
          <c:showPercent val="0"/>
          <c:showBubbleSize val="0"/>
        </c:dLbls>
        <c:marker val="1"/>
        <c:smooth val="0"/>
        <c:axId val="99316480"/>
        <c:axId val="99318400"/>
      </c:lineChart>
      <c:catAx>
        <c:axId val="99308672"/>
        <c:scaling>
          <c:orientation val="minMax"/>
        </c:scaling>
        <c:delete val="0"/>
        <c:axPos val="b"/>
        <c:title>
          <c:tx>
            <c:rich>
              <a:bodyPr/>
              <a:lstStyle/>
              <a:p>
                <a:pPr>
                  <a:defRPr b="0"/>
                </a:pPr>
                <a:r>
                  <a:rPr lang="zh-CN" altLang="en-US" b="0"/>
                  <a:t>亿元</a:t>
                </a:r>
              </a:p>
            </c:rich>
          </c:tx>
          <c:layout>
            <c:manualLayout>
              <c:xMode val="edge"/>
              <c:yMode val="edge"/>
              <c:x val="5.2659880929517962E-2"/>
              <c:y val="0.21350703479661612"/>
            </c:manualLayout>
          </c:layout>
          <c:overlay val="0"/>
          <c:spPr>
            <a:noFill/>
            <a:ln w="25400">
              <a:noFill/>
            </a:ln>
          </c:spPr>
        </c:title>
        <c:numFmt formatCode="General" sourceLinked="1"/>
        <c:majorTickMark val="out"/>
        <c:minorTickMark val="none"/>
        <c:tickLblPos val="nextTo"/>
        <c:spPr>
          <a:ln w="28575" cmpd="sng"/>
        </c:spPr>
        <c:txPr>
          <a:bodyPr rot="0" vert="eaVert"/>
          <a:lstStyle/>
          <a:p>
            <a:pPr>
              <a:defRPr/>
            </a:pPr>
            <a:endParaRPr lang="zh-CN"/>
          </a:p>
        </c:txPr>
        <c:crossAx val="99310592"/>
        <c:crosses val="autoZero"/>
        <c:auto val="1"/>
        <c:lblAlgn val="ctr"/>
        <c:lblOffset val="100"/>
        <c:noMultiLvlLbl val="0"/>
      </c:catAx>
      <c:valAx>
        <c:axId val="99310592"/>
        <c:scaling>
          <c:orientation val="minMax"/>
        </c:scaling>
        <c:delete val="0"/>
        <c:axPos val="l"/>
        <c:numFmt formatCode="0_ " sourceLinked="1"/>
        <c:majorTickMark val="out"/>
        <c:minorTickMark val="none"/>
        <c:tickLblPos val="nextTo"/>
        <c:spPr>
          <a:ln w="28575" cmpd="sng"/>
        </c:spPr>
        <c:crossAx val="99308672"/>
        <c:crosses val="autoZero"/>
        <c:crossBetween val="between"/>
      </c:valAx>
      <c:catAx>
        <c:axId val="99316480"/>
        <c:scaling>
          <c:orientation val="minMax"/>
        </c:scaling>
        <c:delete val="1"/>
        <c:axPos val="b"/>
        <c:title>
          <c:tx>
            <c:rich>
              <a:bodyPr/>
              <a:lstStyle/>
              <a:p>
                <a:pPr>
                  <a:defRPr/>
                </a:pPr>
                <a:r>
                  <a:rPr lang="en-US" altLang="zh-CN"/>
                  <a:t>%</a:t>
                </a:r>
                <a:endParaRPr lang="zh-CN" altLang="en-US"/>
              </a:p>
            </c:rich>
          </c:tx>
          <c:layout>
            <c:manualLayout>
              <c:xMode val="edge"/>
              <c:yMode val="edge"/>
              <c:x val="0.93605967833647774"/>
              <c:y val="0.21617383663951875"/>
            </c:manualLayout>
          </c:layout>
          <c:overlay val="0"/>
          <c:spPr>
            <a:noFill/>
            <a:ln w="25400">
              <a:noFill/>
            </a:ln>
          </c:spPr>
        </c:title>
        <c:majorTickMark val="out"/>
        <c:minorTickMark val="none"/>
        <c:tickLblPos val="none"/>
        <c:crossAx val="99318400"/>
        <c:crosses val="autoZero"/>
        <c:auto val="1"/>
        <c:lblAlgn val="ctr"/>
        <c:lblOffset val="100"/>
        <c:noMultiLvlLbl val="0"/>
      </c:catAx>
      <c:valAx>
        <c:axId val="99318400"/>
        <c:scaling>
          <c:orientation val="minMax"/>
        </c:scaling>
        <c:delete val="0"/>
        <c:axPos val="r"/>
        <c:numFmt formatCode="0.0" sourceLinked="1"/>
        <c:majorTickMark val="out"/>
        <c:minorTickMark val="none"/>
        <c:tickLblPos val="nextTo"/>
        <c:spPr>
          <a:ln w="28575" cmpd="sng"/>
        </c:spPr>
        <c:crossAx val="99316480"/>
        <c:crosses val="max"/>
        <c:crossBetween val="between"/>
      </c:valAx>
    </c:plotArea>
    <c:legend>
      <c:legendPos val="r"/>
      <c:layout>
        <c:manualLayout>
          <c:xMode val="edge"/>
          <c:yMode val="edge"/>
          <c:x val="0.26829283355362504"/>
          <c:y val="0.11588005361990693"/>
          <c:w val="0.46341493539993311"/>
          <c:h val="7.2961373390557943E-2"/>
        </c:manualLayout>
      </c:layout>
      <c:overlay val="0"/>
    </c:legend>
    <c:plotVisOnly val="1"/>
    <c:dispBlanksAs val="gap"/>
    <c:showDLblsOverMax val="0"/>
  </c:chart>
  <c:spPr>
    <a:ln>
      <a:noFill/>
    </a:ln>
  </c:sp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95250</xdr:colOff>
      <xdr:row>7</xdr:row>
      <xdr:rowOff>190500</xdr:rowOff>
    </xdr:from>
    <xdr:to>
      <xdr:col>5</xdr:col>
      <xdr:colOff>666750</xdr:colOff>
      <xdr:row>14</xdr:row>
      <xdr:rowOff>57150</xdr:rowOff>
    </xdr:to>
    <xdr:pic>
      <xdr:nvPicPr>
        <xdr:cNvPr id="65934428" name="Picture 217" descr="tjj01-logo"/>
        <xdr:cNvPicPr>
          <a:picLocks noChangeAspect="1" noChangeArrowheads="1"/>
        </xdr:cNvPicPr>
      </xdr:nvPicPr>
      <xdr:blipFill>
        <a:blip xmlns:r="http://schemas.openxmlformats.org/officeDocument/2006/relationships" r:embed="rId1" cstate="print"/>
        <a:srcRect/>
        <a:stretch>
          <a:fillRect/>
        </a:stretch>
      </xdr:blipFill>
      <xdr:spPr bwMode="auto">
        <a:xfrm>
          <a:off x="3971925" y="3162300"/>
          <a:ext cx="1257300" cy="12477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26</xdr:row>
      <xdr:rowOff>161925</xdr:rowOff>
    </xdr:from>
    <xdr:to>
      <xdr:col>9</xdr:col>
      <xdr:colOff>628650</xdr:colOff>
      <xdr:row>51</xdr:row>
      <xdr:rowOff>114300</xdr:rowOff>
    </xdr:to>
    <xdr:graphicFrame macro="">
      <xdr:nvGraphicFramePr>
        <xdr:cNvPr id="66985040" name="图表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84</xdr:row>
      <xdr:rowOff>28575</xdr:rowOff>
    </xdr:from>
    <xdr:to>
      <xdr:col>9</xdr:col>
      <xdr:colOff>552450</xdr:colOff>
      <xdr:row>108</xdr:row>
      <xdr:rowOff>19050</xdr:rowOff>
    </xdr:to>
    <xdr:graphicFrame macro="">
      <xdr:nvGraphicFramePr>
        <xdr:cNvPr id="66985041" name="图表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111</xdr:row>
      <xdr:rowOff>19050</xdr:rowOff>
    </xdr:from>
    <xdr:to>
      <xdr:col>9</xdr:col>
      <xdr:colOff>619125</xdr:colOff>
      <xdr:row>134</xdr:row>
      <xdr:rowOff>19050</xdr:rowOff>
    </xdr:to>
    <xdr:graphicFrame macro="">
      <xdr:nvGraphicFramePr>
        <xdr:cNvPr id="66985042" name="图表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135</xdr:row>
      <xdr:rowOff>142875</xdr:rowOff>
    </xdr:from>
    <xdr:to>
      <xdr:col>9</xdr:col>
      <xdr:colOff>561975</xdr:colOff>
      <xdr:row>159</xdr:row>
      <xdr:rowOff>114300</xdr:rowOff>
    </xdr:to>
    <xdr:graphicFrame macro="">
      <xdr:nvGraphicFramePr>
        <xdr:cNvPr id="66985043" name="图表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76200</xdr:colOff>
      <xdr:row>166</xdr:row>
      <xdr:rowOff>57150</xdr:rowOff>
    </xdr:from>
    <xdr:to>
      <xdr:col>9</xdr:col>
      <xdr:colOff>666750</xdr:colOff>
      <xdr:row>190</xdr:row>
      <xdr:rowOff>114300</xdr:rowOff>
    </xdr:to>
    <xdr:graphicFrame macro="">
      <xdr:nvGraphicFramePr>
        <xdr:cNvPr id="66985044" name="图表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193</xdr:row>
      <xdr:rowOff>104775</xdr:rowOff>
    </xdr:from>
    <xdr:to>
      <xdr:col>9</xdr:col>
      <xdr:colOff>638175</xdr:colOff>
      <xdr:row>217</xdr:row>
      <xdr:rowOff>123825</xdr:rowOff>
    </xdr:to>
    <xdr:graphicFrame macro="">
      <xdr:nvGraphicFramePr>
        <xdr:cNvPr id="66985045" name="图表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47625</xdr:colOff>
      <xdr:row>55</xdr:row>
      <xdr:rowOff>57150</xdr:rowOff>
    </xdr:from>
    <xdr:to>
      <xdr:col>9</xdr:col>
      <xdr:colOff>619125</xdr:colOff>
      <xdr:row>82</xdr:row>
      <xdr:rowOff>133350</xdr:rowOff>
    </xdr:to>
    <xdr:graphicFrame macro="">
      <xdr:nvGraphicFramePr>
        <xdr:cNvPr id="66985046" name="图表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66675</xdr:colOff>
      <xdr:row>222</xdr:row>
      <xdr:rowOff>28575</xdr:rowOff>
    </xdr:from>
    <xdr:to>
      <xdr:col>9</xdr:col>
      <xdr:colOff>619125</xdr:colOff>
      <xdr:row>247</xdr:row>
      <xdr:rowOff>142875</xdr:rowOff>
    </xdr:to>
    <xdr:graphicFrame macro="">
      <xdr:nvGraphicFramePr>
        <xdr:cNvPr id="66985047" name="图表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47625</xdr:colOff>
      <xdr:row>248</xdr:row>
      <xdr:rowOff>161925</xdr:rowOff>
    </xdr:from>
    <xdr:to>
      <xdr:col>9</xdr:col>
      <xdr:colOff>514350</xdr:colOff>
      <xdr:row>273</xdr:row>
      <xdr:rowOff>76200</xdr:rowOff>
    </xdr:to>
    <xdr:graphicFrame macro="">
      <xdr:nvGraphicFramePr>
        <xdr:cNvPr id="66985048" name="图表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28575</xdr:colOff>
      <xdr:row>276</xdr:row>
      <xdr:rowOff>19050</xdr:rowOff>
    </xdr:from>
    <xdr:to>
      <xdr:col>9</xdr:col>
      <xdr:colOff>561975</xdr:colOff>
      <xdr:row>300</xdr:row>
      <xdr:rowOff>114300</xdr:rowOff>
    </xdr:to>
    <xdr:graphicFrame macro="">
      <xdr:nvGraphicFramePr>
        <xdr:cNvPr id="66985049" name="图表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19050</xdr:colOff>
      <xdr:row>302</xdr:row>
      <xdr:rowOff>28575</xdr:rowOff>
    </xdr:from>
    <xdr:to>
      <xdr:col>9</xdr:col>
      <xdr:colOff>609600</xdr:colOff>
      <xdr:row>328</xdr:row>
      <xdr:rowOff>171450</xdr:rowOff>
    </xdr:to>
    <xdr:graphicFrame macro="">
      <xdr:nvGraphicFramePr>
        <xdr:cNvPr id="66985050" name="图表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104775</xdr:colOff>
      <xdr:row>2</xdr:row>
      <xdr:rowOff>161925</xdr:rowOff>
    </xdr:from>
    <xdr:to>
      <xdr:col>9</xdr:col>
      <xdr:colOff>619125</xdr:colOff>
      <xdr:row>26</xdr:row>
      <xdr:rowOff>95250</xdr:rowOff>
    </xdr:to>
    <xdr:graphicFrame macro="">
      <xdr:nvGraphicFramePr>
        <xdr:cNvPr id="66985051" name="图表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17"/>
  <sheetViews>
    <sheetView tabSelected="1" workbookViewId="0">
      <selection activeCell="L10" sqref="L10"/>
    </sheetView>
  </sheetViews>
  <sheetFormatPr defaultRowHeight="14.25"/>
  <cols>
    <col min="1" max="1" width="11.5" customWidth="1"/>
    <col min="4" max="4" width="21.375" customWidth="1"/>
  </cols>
  <sheetData>
    <row r="1" spans="1:12" ht="15">
      <c r="A1" s="1"/>
      <c r="B1" s="1"/>
      <c r="C1" s="2"/>
      <c r="D1" s="2"/>
    </row>
    <row r="2" spans="1:12" ht="39.75" customHeight="1">
      <c r="A2" s="10">
        <v>2018</v>
      </c>
      <c r="B2" s="3"/>
      <c r="C2" s="2"/>
      <c r="D2" s="2"/>
      <c r="I2" s="11"/>
    </row>
    <row r="3" spans="1:12" ht="39" customHeight="1">
      <c r="A3" s="3"/>
      <c r="B3" s="3"/>
      <c r="C3" s="2"/>
      <c r="D3" s="2"/>
      <c r="I3" s="11"/>
    </row>
    <row r="4" spans="1:12" ht="33" customHeight="1">
      <c r="A4" s="4"/>
      <c r="B4" s="5"/>
      <c r="C4" s="2"/>
      <c r="D4" s="2"/>
    </row>
    <row r="5" spans="1:12" ht="46.5">
      <c r="A5" s="837" t="s">
        <v>132</v>
      </c>
      <c r="B5" s="837"/>
      <c r="C5" s="837"/>
      <c r="D5" s="837"/>
      <c r="E5" s="837"/>
      <c r="F5" s="837"/>
      <c r="G5" s="837"/>
      <c r="H5" s="837"/>
      <c r="I5" s="837"/>
      <c r="J5" s="837"/>
      <c r="K5" s="837"/>
      <c r="L5" s="837"/>
    </row>
    <row r="6" spans="1:12" ht="15">
      <c r="A6" s="6"/>
      <c r="B6" s="6"/>
      <c r="C6" s="2"/>
      <c r="D6" s="2"/>
    </row>
    <row r="7" spans="1:12" ht="45.75" customHeight="1">
      <c r="A7" s="838" t="s">
        <v>608</v>
      </c>
      <c r="B7" s="839"/>
      <c r="C7" s="839"/>
      <c r="D7" s="839"/>
      <c r="E7" s="839"/>
      <c r="F7" s="839"/>
      <c r="G7" s="839"/>
      <c r="H7" s="839"/>
      <c r="I7" s="839"/>
      <c r="J7" s="839"/>
      <c r="K7" s="839"/>
      <c r="L7" s="839"/>
    </row>
    <row r="8" spans="1:12" ht="15.75">
      <c r="A8" s="7"/>
      <c r="B8" s="7"/>
      <c r="C8" s="2"/>
      <c r="D8" s="2"/>
    </row>
    <row r="9" spans="1:12" ht="15">
      <c r="A9" s="6"/>
      <c r="B9" s="6"/>
      <c r="C9" s="2"/>
      <c r="D9" s="2"/>
      <c r="J9" s="12"/>
    </row>
    <row r="10" spans="1:12" ht="15">
      <c r="A10" s="2"/>
      <c r="B10" s="840"/>
      <c r="C10" s="2"/>
      <c r="D10" s="2"/>
    </row>
    <row r="11" spans="1:12" ht="20.25">
      <c r="A11" s="8"/>
      <c r="B11" s="840"/>
      <c r="C11" s="2"/>
      <c r="D11" s="2"/>
    </row>
    <row r="17" spans="1:12" ht="36" customHeight="1">
      <c r="A17" s="836" t="s">
        <v>609</v>
      </c>
      <c r="B17" s="836"/>
      <c r="C17" s="836"/>
      <c r="D17" s="836"/>
      <c r="E17" s="836"/>
      <c r="F17" s="836"/>
      <c r="G17" s="836"/>
      <c r="H17" s="836"/>
      <c r="I17" s="836"/>
      <c r="J17" s="836"/>
      <c r="K17" s="836"/>
      <c r="L17" s="836"/>
    </row>
  </sheetData>
  <mergeCells count="4">
    <mergeCell ref="A17:L17"/>
    <mergeCell ref="A5:L5"/>
    <mergeCell ref="A7:L7"/>
    <mergeCell ref="B10:B11"/>
  </mergeCells>
  <phoneticPr fontId="2" type="noConversion"/>
  <printOptions horizontalCentered="1"/>
  <pageMargins left="0.74803149606299213" right="0.74803149606299213" top="0.98425196850393704" bottom="0.98425196850393704" header="0.51181102362204722" footer="0.51181102362204722"/>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O35"/>
  <sheetViews>
    <sheetView workbookViewId="0">
      <selection activeCell="C5" sqref="C5"/>
    </sheetView>
  </sheetViews>
  <sheetFormatPr defaultRowHeight="14.25"/>
  <cols>
    <col min="1" max="1" width="85.875" style="70" customWidth="1"/>
    <col min="2" max="16384" width="9" style="70"/>
  </cols>
  <sheetData>
    <row r="1" spans="1:41" ht="57.75" customHeight="1">
      <c r="A1" s="81"/>
    </row>
    <row r="2" spans="1:41" ht="33" customHeight="1">
      <c r="A2" s="76"/>
    </row>
    <row r="3" spans="1:41" ht="41.25" customHeight="1">
      <c r="A3" s="78"/>
    </row>
    <row r="4" spans="1:41" ht="69.75" customHeight="1">
      <c r="A4" s="79"/>
    </row>
    <row r="5" spans="1:41" ht="66.75" customHeight="1">
      <c r="A5" s="79"/>
    </row>
    <row r="6" spans="1:41" ht="68.25" customHeight="1">
      <c r="A6" s="79"/>
    </row>
    <row r="7" spans="1:41" ht="50.25" customHeight="1">
      <c r="A7" s="80"/>
    </row>
    <row r="8" spans="1:41" ht="72" customHeight="1">
      <c r="A8" s="79"/>
    </row>
    <row r="9" spans="1:41" ht="87.75" customHeight="1">
      <c r="A9" s="79"/>
    </row>
    <row r="10" spans="1:41" ht="126" customHeight="1">
      <c r="A10" s="79"/>
    </row>
    <row r="11" spans="1:41" ht="30" customHeight="1">
      <c r="A11" s="80"/>
    </row>
    <row r="12" spans="1:41" ht="88.5" customHeight="1">
      <c r="A12" s="79"/>
    </row>
    <row r="13" spans="1:41" ht="72.75" customHeight="1">
      <c r="A13" s="79"/>
    </row>
    <row r="14" spans="1:41" ht="91.5" customHeight="1">
      <c r="A14" s="79"/>
    </row>
    <row r="15" spans="1:41" s="72" customFormat="1" ht="30" customHeight="1">
      <c r="A15" s="80"/>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row>
    <row r="16" spans="1:41" ht="87" customHeight="1">
      <c r="A16" s="78"/>
    </row>
    <row r="17" spans="1:1" ht="29.25" customHeight="1">
      <c r="A17" s="80"/>
    </row>
    <row r="18" spans="1:1" ht="72" customHeight="1">
      <c r="A18" s="78"/>
    </row>
    <row r="19" spans="1:1" ht="30" customHeight="1">
      <c r="A19" s="80"/>
    </row>
    <row r="20" spans="1:1" ht="133.5" customHeight="1">
      <c r="A20" s="78"/>
    </row>
    <row r="21" spans="1:1" ht="51.75" customHeight="1">
      <c r="A21" s="78"/>
    </row>
    <row r="22" spans="1:1" ht="30" customHeight="1">
      <c r="A22" s="77"/>
    </row>
    <row r="23" spans="1:1" ht="51.75" customHeight="1">
      <c r="A23" s="61"/>
    </row>
    <row r="24" spans="1:1" ht="154.5" customHeight="1">
      <c r="A24" s="61"/>
    </row>
    <row r="25" spans="1:1" ht="61.5" customHeight="1">
      <c r="A25" s="69"/>
    </row>
    <row r="26" spans="1:1" ht="39.75" customHeight="1">
      <c r="A26" s="59"/>
    </row>
    <row r="27" spans="1:1" ht="113.25" customHeight="1">
      <c r="A27" s="69"/>
    </row>
    <row r="28" spans="1:1" ht="87.75" customHeight="1">
      <c r="A28" s="69"/>
    </row>
    <row r="29" spans="1:1" ht="50.25" customHeight="1">
      <c r="A29" s="61"/>
    </row>
    <row r="30" spans="1:1" ht="29.25" customHeight="1">
      <c r="A30" s="59"/>
    </row>
    <row r="31" spans="1:1" ht="70.5" customHeight="1">
      <c r="A31" s="69"/>
    </row>
    <row r="32" spans="1:1" ht="117.75" customHeight="1">
      <c r="A32" s="61"/>
    </row>
    <row r="33" spans="1:1" ht="20.25">
      <c r="A33" s="59"/>
    </row>
    <row r="34" spans="1:1" ht="20.25">
      <c r="A34" s="61"/>
    </row>
    <row r="35" spans="1:1" ht="165" customHeight="1">
      <c r="A35" s="69"/>
    </row>
  </sheetData>
  <phoneticPr fontId="2" type="noConversion"/>
  <printOptions horizontalCentered="1"/>
  <pageMargins left="0.55118110236220474" right="0.55118110236220474" top="0.39370078740157483" bottom="0.39370078740157483"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L181"/>
  <sheetViews>
    <sheetView workbookViewId="0">
      <selection activeCell="O35" sqref="O35"/>
    </sheetView>
  </sheetViews>
  <sheetFormatPr defaultRowHeight="14.25"/>
  <cols>
    <col min="1" max="16384" width="9" style="9"/>
  </cols>
  <sheetData>
    <row r="181" spans="12:12">
      <c r="L181" s="21"/>
    </row>
  </sheetData>
  <phoneticPr fontId="2" type="noConversion"/>
  <printOptions horizontalCentered="1"/>
  <pageMargins left="0.31496062992125984" right="0.31496062992125984" top="0.19685039370078741" bottom="0.19685039370078741"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26"/>
  <sheetViews>
    <sheetView workbookViewId="0">
      <selection activeCell="C13" sqref="C13"/>
    </sheetView>
  </sheetViews>
  <sheetFormatPr defaultRowHeight="14.25"/>
  <cols>
    <col min="1" max="1" width="79.125" style="828" customWidth="1"/>
    <col min="2" max="16384" width="9" style="828"/>
  </cols>
  <sheetData>
    <row r="1" spans="1:1" ht="57">
      <c r="A1" s="827" t="s">
        <v>669</v>
      </c>
    </row>
    <row r="2" spans="1:1" ht="20.25">
      <c r="A2" s="829" t="s">
        <v>670</v>
      </c>
    </row>
    <row r="3" spans="1:1" ht="20.25">
      <c r="A3" s="830" t="s">
        <v>671</v>
      </c>
    </row>
    <row r="4" spans="1:1" ht="81">
      <c r="A4" s="830" t="s">
        <v>672</v>
      </c>
    </row>
    <row r="5" spans="1:1" ht="20.25">
      <c r="A5" s="831" t="s">
        <v>673</v>
      </c>
    </row>
    <row r="6" spans="1:1" ht="20.25">
      <c r="A6" s="832">
        <v>42414</v>
      </c>
    </row>
    <row r="7" spans="1:1" ht="28.5">
      <c r="A7" s="833" t="s">
        <v>674</v>
      </c>
    </row>
    <row r="8" spans="1:1" ht="81.75">
      <c r="A8" s="834" t="s">
        <v>675</v>
      </c>
    </row>
    <row r="9" spans="1:1" ht="41.25">
      <c r="A9" s="834" t="s">
        <v>676</v>
      </c>
    </row>
    <row r="10" spans="1:1" ht="41.25">
      <c r="A10" s="834" t="s">
        <v>677</v>
      </c>
    </row>
    <row r="11" spans="1:1" ht="21">
      <c r="A11" s="834" t="s">
        <v>678</v>
      </c>
    </row>
    <row r="12" spans="1:1" ht="40.5">
      <c r="A12" s="835" t="s">
        <v>679</v>
      </c>
    </row>
    <row r="13" spans="1:1" ht="41.25">
      <c r="A13" s="835" t="s">
        <v>680</v>
      </c>
    </row>
    <row r="14" spans="1:1" ht="40.5">
      <c r="A14" s="835" t="s">
        <v>681</v>
      </c>
    </row>
    <row r="15" spans="1:1" ht="20.25">
      <c r="A15" s="835" t="s">
        <v>682</v>
      </c>
    </row>
    <row r="16" spans="1:1" ht="82.5">
      <c r="A16" s="834" t="s">
        <v>683</v>
      </c>
    </row>
    <row r="17" spans="1:1" ht="61.5">
      <c r="A17" s="834" t="s">
        <v>684</v>
      </c>
    </row>
    <row r="18" spans="1:1" ht="21">
      <c r="A18" s="834" t="s">
        <v>685</v>
      </c>
    </row>
    <row r="19" spans="1:1" ht="21">
      <c r="A19" s="835" t="s">
        <v>686</v>
      </c>
    </row>
    <row r="20" spans="1:1" ht="40.5">
      <c r="A20" s="835" t="s">
        <v>687</v>
      </c>
    </row>
    <row r="21" spans="1:1" ht="20.25">
      <c r="A21" s="835" t="s">
        <v>688</v>
      </c>
    </row>
    <row r="22" spans="1:1" ht="20.25">
      <c r="A22" s="835" t="s">
        <v>689</v>
      </c>
    </row>
    <row r="23" spans="1:1" ht="20.25">
      <c r="A23" s="835" t="s">
        <v>690</v>
      </c>
    </row>
    <row r="24" spans="1:1" ht="20.25">
      <c r="A24" s="835" t="s">
        <v>691</v>
      </c>
    </row>
    <row r="25" spans="1:1" ht="21">
      <c r="A25" s="834" t="s">
        <v>692</v>
      </c>
    </row>
    <row r="26" spans="1:1" ht="21">
      <c r="A26" s="834" t="s">
        <v>693</v>
      </c>
    </row>
  </sheetData>
  <phoneticPr fontId="2"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8"/>
  <sheetViews>
    <sheetView workbookViewId="0">
      <selection activeCell="C13" sqref="C13"/>
    </sheetView>
  </sheetViews>
  <sheetFormatPr defaultRowHeight="14.25"/>
  <cols>
    <col min="1" max="1" width="64.875" customWidth="1"/>
  </cols>
  <sheetData>
    <row r="1" spans="1:1" ht="23.25" customHeight="1">
      <c r="A1" s="16" t="s">
        <v>133</v>
      </c>
    </row>
    <row r="2" spans="1:1" ht="22.5">
      <c r="A2" s="13"/>
    </row>
    <row r="3" spans="1:1" ht="64.5" customHeight="1">
      <c r="A3" s="17" t="s">
        <v>137</v>
      </c>
    </row>
    <row r="4" spans="1:1" ht="47.25" customHeight="1">
      <c r="A4" s="17" t="s">
        <v>134</v>
      </c>
    </row>
    <row r="5" spans="1:1" ht="71.25" customHeight="1">
      <c r="A5" s="15" t="s">
        <v>176</v>
      </c>
    </row>
    <row r="6" spans="1:1" ht="83.25" customHeight="1">
      <c r="A6" s="17" t="s">
        <v>139</v>
      </c>
    </row>
    <row r="7" spans="1:1" ht="40.5" customHeight="1">
      <c r="A7" s="17" t="s">
        <v>135</v>
      </c>
    </row>
    <row r="8" spans="1:1" ht="49.5" customHeight="1">
      <c r="A8" s="17" t="s">
        <v>136</v>
      </c>
    </row>
  </sheetData>
  <phoneticPr fontId="40"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10"/>
  <sheetViews>
    <sheetView workbookViewId="0">
      <selection activeCell="N4" sqref="N4"/>
    </sheetView>
  </sheetViews>
  <sheetFormatPr defaultRowHeight="14.25"/>
  <cols>
    <col min="1" max="1" width="74.875" customWidth="1"/>
  </cols>
  <sheetData>
    <row r="1" spans="1:1" ht="84" customHeight="1">
      <c r="A1" s="65" t="s">
        <v>157</v>
      </c>
    </row>
    <row r="2" spans="1:1" ht="27.75" customHeight="1">
      <c r="A2" s="66" t="s">
        <v>158</v>
      </c>
    </row>
    <row r="3" spans="1:1" ht="57">
      <c r="A3" s="62" t="s">
        <v>159</v>
      </c>
    </row>
    <row r="4" spans="1:1" ht="75">
      <c r="A4" s="63" t="s">
        <v>160</v>
      </c>
    </row>
    <row r="5" spans="1:1" ht="37.5">
      <c r="A5" s="63" t="s">
        <v>161</v>
      </c>
    </row>
    <row r="6" spans="1:1" ht="57">
      <c r="A6" s="63" t="s">
        <v>162</v>
      </c>
    </row>
    <row r="7" spans="1:1" ht="75.75">
      <c r="A7" s="62" t="s">
        <v>163</v>
      </c>
    </row>
    <row r="8" spans="1:1" ht="94.5">
      <c r="A8" s="62" t="s">
        <v>164</v>
      </c>
    </row>
    <row r="9" spans="1:1">
      <c r="A9" s="64"/>
    </row>
    <row r="10" spans="1:1">
      <c r="A10" s="64"/>
    </row>
  </sheetData>
  <phoneticPr fontId="42"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S205"/>
  <sheetViews>
    <sheetView topLeftCell="A106" workbookViewId="0">
      <selection activeCell="H136" sqref="H136"/>
    </sheetView>
  </sheetViews>
  <sheetFormatPr defaultRowHeight="14.25"/>
  <cols>
    <col min="1" max="1" width="9" style="396"/>
    <col min="2" max="2" width="14.5" style="411" customWidth="1"/>
    <col min="3" max="3" width="11.625" style="411" bestFit="1" customWidth="1"/>
    <col min="4" max="4" width="10.375" style="411" customWidth="1"/>
    <col min="5" max="5" width="10.5" style="411" customWidth="1"/>
    <col min="6" max="6" width="11.625" style="411" customWidth="1"/>
    <col min="7" max="7" width="10.75" style="411" customWidth="1"/>
    <col min="8" max="8" width="10.125" style="411" customWidth="1"/>
    <col min="9" max="9" width="11" style="411" customWidth="1"/>
    <col min="10" max="11" width="10" style="411" bestFit="1" customWidth="1"/>
    <col min="12" max="12" width="11.625" style="411" customWidth="1"/>
    <col min="13" max="14" width="10.5" style="411" bestFit="1" customWidth="1"/>
    <col min="15" max="16384" width="9" style="411"/>
  </cols>
  <sheetData>
    <row r="2" spans="1:14" s="376" customFormat="1">
      <c r="A2" s="375" t="s">
        <v>95</v>
      </c>
    </row>
    <row r="3" spans="1:14">
      <c r="A3" s="377"/>
      <c r="B3" s="378" t="s">
        <v>640</v>
      </c>
      <c r="C3" s="399" t="s">
        <v>97</v>
      </c>
      <c r="D3" s="399" t="s">
        <v>142</v>
      </c>
      <c r="E3" s="399" t="s">
        <v>96</v>
      </c>
      <c r="F3" s="411" t="s">
        <v>141</v>
      </c>
      <c r="G3" s="411" t="s">
        <v>97</v>
      </c>
      <c r="H3" s="411" t="s">
        <v>499</v>
      </c>
      <c r="I3" s="411" t="s">
        <v>96</v>
      </c>
      <c r="J3" s="411" t="s">
        <v>141</v>
      </c>
      <c r="K3" s="411" t="s">
        <v>97</v>
      </c>
      <c r="L3" s="411" t="s">
        <v>500</v>
      </c>
      <c r="M3" s="411" t="s">
        <v>96</v>
      </c>
      <c r="N3" s="72" t="s">
        <v>641</v>
      </c>
    </row>
    <row r="4" spans="1:14">
      <c r="A4" s="377" t="s">
        <v>13</v>
      </c>
      <c r="B4" s="379">
        <v>6.9</v>
      </c>
      <c r="C4" s="411">
        <v>6.9</v>
      </c>
      <c r="D4" s="380">
        <v>6.7</v>
      </c>
      <c r="E4" s="411">
        <f>发展对比!G5</f>
        <v>6.7</v>
      </c>
      <c r="F4" s="411">
        <v>6.7</v>
      </c>
      <c r="G4" s="411">
        <v>6.7</v>
      </c>
      <c r="H4" s="411">
        <v>6.9</v>
      </c>
      <c r="I4" s="411">
        <v>6.9</v>
      </c>
      <c r="J4" s="411">
        <v>6.9</v>
      </c>
      <c r="K4" s="411">
        <v>6.9</v>
      </c>
      <c r="L4" s="411">
        <v>6.8</v>
      </c>
      <c r="M4" s="411">
        <v>6.8</v>
      </c>
      <c r="N4" s="72">
        <v>6.7</v>
      </c>
    </row>
    <row r="5" spans="1:14">
      <c r="A5" s="377" t="s">
        <v>14</v>
      </c>
      <c r="B5" s="379">
        <v>8</v>
      </c>
      <c r="C5" s="411">
        <v>7.9</v>
      </c>
      <c r="D5" s="380">
        <v>7.4</v>
      </c>
      <c r="E5" s="381">
        <f>发展对比!H5</f>
        <v>8.1</v>
      </c>
      <c r="F5" s="411">
        <v>7.5</v>
      </c>
      <c r="G5" s="411">
        <v>7.7</v>
      </c>
      <c r="H5" s="411">
        <v>8.1999999999999993</v>
      </c>
      <c r="I5" s="411">
        <v>8.1999999999999993</v>
      </c>
      <c r="J5" s="411">
        <v>8.1</v>
      </c>
      <c r="K5" s="411">
        <v>8.1</v>
      </c>
      <c r="L5" s="411">
        <v>8.1999999999999993</v>
      </c>
      <c r="M5" s="411">
        <v>8.1999999999999993</v>
      </c>
      <c r="N5" s="72">
        <v>8.1</v>
      </c>
    </row>
    <row r="6" spans="1:14">
      <c r="A6" s="377" t="s">
        <v>98</v>
      </c>
      <c r="B6" s="379">
        <v>8.1999999999999993</v>
      </c>
      <c r="C6" s="411">
        <v>8.1</v>
      </c>
      <c r="D6" s="380">
        <v>8.1</v>
      </c>
      <c r="E6" s="380">
        <v>8</v>
      </c>
      <c r="F6" s="411">
        <v>8.1</v>
      </c>
      <c r="G6" s="411">
        <v>8</v>
      </c>
      <c r="H6" s="411">
        <v>5.3</v>
      </c>
      <c r="I6" s="411">
        <v>5.6</v>
      </c>
      <c r="J6" s="411">
        <v>6.6</v>
      </c>
      <c r="K6" s="411">
        <v>7.4</v>
      </c>
      <c r="L6" s="411">
        <v>7.4</v>
      </c>
      <c r="M6" s="411">
        <v>6.5</v>
      </c>
      <c r="N6" s="72">
        <v>6.7</v>
      </c>
    </row>
    <row r="7" spans="1:14">
      <c r="A7" s="382"/>
    </row>
    <row r="8" spans="1:14" ht="15">
      <c r="A8" s="55"/>
      <c r="B8" s="52" t="s">
        <v>99</v>
      </c>
      <c r="C8" s="52" t="s">
        <v>100</v>
      </c>
      <c r="D8" s="415"/>
      <c r="E8" s="415"/>
      <c r="F8" s="415"/>
      <c r="G8" s="415"/>
      <c r="H8" s="415"/>
      <c r="I8" s="415"/>
      <c r="J8" s="415"/>
      <c r="K8" s="415"/>
      <c r="L8" s="415"/>
      <c r="M8" s="415"/>
    </row>
    <row r="9" spans="1:14">
      <c r="A9" s="699" t="s">
        <v>646</v>
      </c>
      <c r="B9" s="741">
        <v>190.33</v>
      </c>
      <c r="C9" s="702">
        <v>9.3000000000000007</v>
      </c>
      <c r="D9" s="415"/>
      <c r="E9" s="415"/>
      <c r="F9" s="415"/>
      <c r="G9" s="415"/>
      <c r="H9" s="415"/>
      <c r="I9" s="415"/>
      <c r="J9" s="415"/>
      <c r="K9" s="415"/>
      <c r="L9" s="415"/>
      <c r="M9" s="415"/>
    </row>
    <row r="10" spans="1:14">
      <c r="A10" s="699" t="s">
        <v>647</v>
      </c>
      <c r="B10" s="741">
        <v>1635.93</v>
      </c>
      <c r="C10" s="702">
        <v>9.1999999999999993</v>
      </c>
      <c r="D10" s="415"/>
      <c r="E10" s="415"/>
      <c r="F10" s="415"/>
      <c r="G10" s="415"/>
      <c r="H10" s="415"/>
      <c r="I10" s="415"/>
      <c r="J10" s="415"/>
      <c r="K10" s="415"/>
      <c r="L10" s="415"/>
      <c r="M10" s="415"/>
    </row>
    <row r="11" spans="1:14">
      <c r="A11" s="699" t="s">
        <v>648</v>
      </c>
      <c r="B11" s="741">
        <v>889.73</v>
      </c>
      <c r="C11" s="702">
        <v>9.1</v>
      </c>
      <c r="D11" s="415"/>
      <c r="E11" s="415"/>
      <c r="F11" s="415"/>
      <c r="G11" s="415"/>
      <c r="H11" s="415"/>
      <c r="I11" s="415"/>
      <c r="J11" s="415"/>
      <c r="K11" s="415"/>
      <c r="L11" s="415"/>
      <c r="M11" s="415"/>
    </row>
    <row r="12" spans="1:14">
      <c r="A12" s="699" t="s">
        <v>649</v>
      </c>
      <c r="B12" s="741">
        <v>1576.34</v>
      </c>
      <c r="C12" s="702">
        <v>9.1</v>
      </c>
      <c r="D12" s="415"/>
      <c r="E12" s="415"/>
      <c r="F12" s="415"/>
      <c r="G12" s="415"/>
      <c r="H12" s="415"/>
      <c r="I12" s="415"/>
      <c r="J12" s="415"/>
      <c r="K12" s="415"/>
      <c r="L12" s="415"/>
      <c r="M12" s="415"/>
    </row>
    <row r="13" spans="1:14">
      <c r="A13" s="699" t="s">
        <v>650</v>
      </c>
      <c r="B13" s="741">
        <v>1686.51</v>
      </c>
      <c r="C13" s="702">
        <v>9</v>
      </c>
      <c r="D13" s="415"/>
      <c r="E13" s="415"/>
      <c r="F13" s="415"/>
      <c r="G13" s="415"/>
      <c r="H13" s="415"/>
      <c r="I13" s="415"/>
      <c r="J13" s="415"/>
      <c r="K13" s="415"/>
      <c r="L13" s="415"/>
      <c r="M13" s="415"/>
    </row>
    <row r="14" spans="1:14">
      <c r="A14" s="699" t="s">
        <v>651</v>
      </c>
      <c r="B14" s="741">
        <v>1509.86</v>
      </c>
      <c r="C14" s="702">
        <v>9</v>
      </c>
      <c r="D14" s="415"/>
      <c r="E14" s="415"/>
      <c r="F14" s="415"/>
      <c r="G14" s="415"/>
      <c r="H14" s="415"/>
      <c r="I14" s="415"/>
      <c r="J14" s="415"/>
      <c r="K14" s="415"/>
      <c r="L14" s="415"/>
      <c r="M14" s="415"/>
    </row>
    <row r="15" spans="1:14">
      <c r="A15" s="699" t="s">
        <v>652</v>
      </c>
      <c r="B15" s="741">
        <v>1078.02</v>
      </c>
      <c r="C15" s="702">
        <v>8.6999999999999993</v>
      </c>
      <c r="D15" s="415"/>
      <c r="E15" s="415"/>
      <c r="F15" s="415"/>
      <c r="G15" s="415"/>
      <c r="H15" s="415"/>
      <c r="I15" s="415"/>
      <c r="J15" s="415"/>
      <c r="K15" s="415"/>
      <c r="L15" s="415"/>
      <c r="M15" s="415"/>
    </row>
    <row r="16" spans="1:14">
      <c r="A16" s="699" t="s">
        <v>653</v>
      </c>
      <c r="B16" s="741">
        <v>1267.6300000000001</v>
      </c>
      <c r="C16" s="702">
        <v>8.6999999999999993</v>
      </c>
      <c r="D16" s="415"/>
      <c r="E16" s="415"/>
      <c r="F16" s="415"/>
      <c r="G16" s="415"/>
      <c r="H16" s="415"/>
      <c r="I16" s="415"/>
      <c r="J16" s="415"/>
      <c r="K16" s="415"/>
      <c r="L16" s="415"/>
      <c r="M16" s="415"/>
    </row>
    <row r="17" spans="1:14">
      <c r="A17" s="699" t="s">
        <v>654</v>
      </c>
      <c r="B17" s="741">
        <v>1196.26</v>
      </c>
      <c r="C17" s="702">
        <v>8.6999999999999993</v>
      </c>
      <c r="D17" s="415"/>
      <c r="E17" s="415"/>
      <c r="F17" s="415"/>
      <c r="G17" s="415"/>
      <c r="H17" s="415"/>
      <c r="I17" s="415"/>
      <c r="J17" s="415"/>
      <c r="K17" s="415"/>
      <c r="L17" s="415"/>
      <c r="M17" s="415"/>
    </row>
    <row r="18" spans="1:14">
      <c r="A18" s="699" t="s">
        <v>655</v>
      </c>
      <c r="B18" s="741">
        <v>620.98</v>
      </c>
      <c r="C18" s="702">
        <v>8.5</v>
      </c>
      <c r="D18" s="415"/>
      <c r="E18" s="415"/>
      <c r="F18" s="415"/>
      <c r="G18" s="415"/>
      <c r="H18" s="415"/>
      <c r="I18" s="415"/>
      <c r="J18" s="415"/>
      <c r="K18" s="415"/>
      <c r="L18" s="415"/>
      <c r="M18" s="415"/>
    </row>
    <row r="19" spans="1:14">
      <c r="A19" s="699" t="s">
        <v>656</v>
      </c>
      <c r="B19" s="741">
        <v>1307.1300000000001</v>
      </c>
      <c r="C19" s="702">
        <v>8.3000000000000007</v>
      </c>
      <c r="D19" s="415"/>
      <c r="E19" s="415"/>
      <c r="F19" s="415"/>
      <c r="G19" s="415"/>
      <c r="H19" s="415"/>
      <c r="I19" s="415"/>
      <c r="J19" s="415"/>
      <c r="K19" s="415"/>
      <c r="L19" s="415"/>
      <c r="M19" s="415"/>
    </row>
    <row r="20" spans="1:14">
      <c r="A20" s="699" t="s">
        <v>657</v>
      </c>
      <c r="B20" s="741">
        <v>10803.07</v>
      </c>
      <c r="C20" s="702">
        <v>8.1</v>
      </c>
      <c r="D20" s="415"/>
      <c r="E20" s="415"/>
      <c r="F20" s="415"/>
      <c r="G20" s="415"/>
      <c r="H20" s="415"/>
      <c r="I20" s="415"/>
      <c r="J20" s="415"/>
      <c r="K20" s="415"/>
      <c r="L20" s="415"/>
      <c r="M20" s="415"/>
    </row>
    <row r="21" spans="1:14">
      <c r="A21" s="699" t="s">
        <v>658</v>
      </c>
      <c r="B21" s="741">
        <v>484.83</v>
      </c>
      <c r="C21" s="702">
        <v>8.1</v>
      </c>
      <c r="D21" s="415"/>
      <c r="E21" s="415"/>
      <c r="F21" s="415"/>
      <c r="G21" s="415"/>
      <c r="H21" s="415"/>
      <c r="I21" s="415"/>
      <c r="J21" s="415"/>
      <c r="K21" s="415"/>
      <c r="L21" s="415"/>
      <c r="M21" s="415"/>
    </row>
    <row r="22" spans="1:14">
      <c r="A22" s="699" t="s">
        <v>659</v>
      </c>
      <c r="B22" s="741">
        <v>483.55</v>
      </c>
      <c r="C22" s="702">
        <v>8.1</v>
      </c>
      <c r="D22" s="415"/>
      <c r="E22" s="415"/>
      <c r="F22" s="415"/>
      <c r="G22" s="415"/>
      <c r="H22" s="415"/>
      <c r="I22" s="415"/>
      <c r="J22" s="415"/>
      <c r="K22" s="415"/>
      <c r="L22" s="415"/>
      <c r="M22" s="415"/>
    </row>
    <row r="23" spans="1:14" ht="18" customHeight="1">
      <c r="A23" s="699" t="s">
        <v>660</v>
      </c>
      <c r="B23" s="741">
        <v>960.98</v>
      </c>
      <c r="C23" s="702">
        <v>7.9</v>
      </c>
    </row>
    <row r="24" spans="1:14">
      <c r="A24" s="699" t="s">
        <v>661</v>
      </c>
      <c r="B24" s="741">
        <v>1164.79</v>
      </c>
      <c r="C24" s="702">
        <v>7.7</v>
      </c>
    </row>
    <row r="25" spans="1:14">
      <c r="A25" s="699" t="s">
        <v>662</v>
      </c>
      <c r="B25" s="741">
        <v>788.92</v>
      </c>
      <c r="C25" s="702">
        <v>7.7</v>
      </c>
    </row>
    <row r="26" spans="1:14">
      <c r="A26" s="699" t="s">
        <v>663</v>
      </c>
      <c r="B26" s="741">
        <v>986.64</v>
      </c>
      <c r="C26" s="702">
        <v>7</v>
      </c>
    </row>
    <row r="27" spans="1:14">
      <c r="A27" s="700" t="s">
        <v>194</v>
      </c>
      <c r="B27" s="740">
        <v>893.85</v>
      </c>
      <c r="C27" s="708">
        <v>6.7</v>
      </c>
    </row>
    <row r="28" spans="1:14">
      <c r="A28" s="699" t="s">
        <v>664</v>
      </c>
      <c r="B28" s="741">
        <v>216.22</v>
      </c>
      <c r="C28" s="702">
        <v>4.8</v>
      </c>
    </row>
    <row r="29" spans="1:14">
      <c r="A29" s="654" t="s">
        <v>665</v>
      </c>
      <c r="B29" s="719">
        <v>1155.69</v>
      </c>
      <c r="C29" s="704">
        <v>3.5</v>
      </c>
    </row>
    <row r="31" spans="1:14" s="376" customFormat="1">
      <c r="A31" s="375" t="s">
        <v>501</v>
      </c>
    </row>
    <row r="32" spans="1:14">
      <c r="A32" s="384"/>
      <c r="B32" s="385" t="s">
        <v>640</v>
      </c>
      <c r="C32" s="385" t="s">
        <v>97</v>
      </c>
      <c r="D32" s="385" t="s">
        <v>142</v>
      </c>
      <c r="E32" s="385" t="s">
        <v>96</v>
      </c>
      <c r="F32" s="411" t="s">
        <v>141</v>
      </c>
      <c r="G32" s="411" t="s">
        <v>97</v>
      </c>
      <c r="H32" s="411" t="s">
        <v>499</v>
      </c>
      <c r="I32" s="411" t="s">
        <v>96</v>
      </c>
      <c r="J32" s="411" t="s">
        <v>141</v>
      </c>
      <c r="K32" s="411" t="s">
        <v>97</v>
      </c>
      <c r="L32" s="411" t="s">
        <v>500</v>
      </c>
      <c r="M32" s="411" t="s">
        <v>96</v>
      </c>
      <c r="N32" s="72" t="s">
        <v>642</v>
      </c>
    </row>
    <row r="33" spans="1:14">
      <c r="A33" s="384" t="s">
        <v>13</v>
      </c>
      <c r="B33" s="411">
        <v>3.8</v>
      </c>
      <c r="C33" s="411">
        <v>3.9</v>
      </c>
      <c r="D33" s="405">
        <v>2.9</v>
      </c>
      <c r="E33" s="405">
        <v>3.1</v>
      </c>
      <c r="F33" s="411">
        <v>3.5</v>
      </c>
      <c r="G33" s="411">
        <v>3.3</v>
      </c>
      <c r="H33" s="411">
        <v>3</v>
      </c>
      <c r="I33" s="411">
        <v>3.5</v>
      </c>
      <c r="J33" s="411">
        <v>3.7</v>
      </c>
      <c r="K33" s="411">
        <v>3.9</v>
      </c>
      <c r="L33" s="411">
        <v>3.2</v>
      </c>
      <c r="M33" s="411">
        <v>3.2</v>
      </c>
      <c r="N33" s="72">
        <v>3.4</v>
      </c>
    </row>
    <row r="34" spans="1:14">
      <c r="A34" s="384" t="s">
        <v>14</v>
      </c>
      <c r="B34" s="411">
        <v>3.4</v>
      </c>
      <c r="C34" s="411">
        <v>3.7</v>
      </c>
      <c r="D34" s="405">
        <v>2.9</v>
      </c>
      <c r="E34" s="405">
        <v>3.2</v>
      </c>
      <c r="F34" s="386">
        <v>3.7</v>
      </c>
      <c r="G34" s="411">
        <v>3.8</v>
      </c>
      <c r="H34" s="411">
        <v>3.1</v>
      </c>
      <c r="I34" s="411">
        <v>3.4</v>
      </c>
      <c r="J34" s="411">
        <v>3.8</v>
      </c>
      <c r="K34" s="411">
        <v>3.8</v>
      </c>
      <c r="L34" s="411">
        <v>3.3</v>
      </c>
      <c r="M34" s="411">
        <v>3.6</v>
      </c>
      <c r="N34" s="72">
        <v>3.8</v>
      </c>
    </row>
    <row r="35" spans="1:14">
      <c r="A35" s="384" t="s">
        <v>98</v>
      </c>
      <c r="B35" s="411">
        <v>3.9</v>
      </c>
      <c r="C35" s="411">
        <v>4.0999999999999996</v>
      </c>
      <c r="D35" s="405">
        <v>3.5</v>
      </c>
      <c r="E35" s="405">
        <v>3.9</v>
      </c>
      <c r="F35" s="411">
        <v>4.2</v>
      </c>
      <c r="G35" s="411">
        <v>4.4000000000000004</v>
      </c>
      <c r="H35" s="411">
        <v>3.8</v>
      </c>
      <c r="I35" s="411">
        <v>4.0999999999999996</v>
      </c>
      <c r="J35" s="411">
        <v>4.0999999999999996</v>
      </c>
      <c r="K35" s="411">
        <v>4.3</v>
      </c>
      <c r="L35" s="411">
        <v>3.9</v>
      </c>
      <c r="M35" s="411">
        <v>4.2</v>
      </c>
      <c r="N35" s="72">
        <v>4.0999999999999996</v>
      </c>
    </row>
    <row r="36" spans="1:14">
      <c r="A36" s="382"/>
      <c r="B36" s="415"/>
      <c r="C36" s="415"/>
      <c r="D36" s="415"/>
      <c r="E36" s="415"/>
      <c r="F36" s="415"/>
      <c r="G36" s="415"/>
      <c r="H36" s="415"/>
      <c r="I36" s="415"/>
      <c r="J36" s="415"/>
      <c r="K36" s="415"/>
      <c r="L36" s="415"/>
      <c r="M36" s="415"/>
    </row>
    <row r="37" spans="1:14" s="387" customFormat="1" ht="15.75">
      <c r="A37" s="56"/>
      <c r="B37" s="57" t="s">
        <v>99</v>
      </c>
      <c r="C37" s="57" t="s">
        <v>100</v>
      </c>
      <c r="D37" s="405"/>
      <c r="E37" s="405"/>
      <c r="F37" s="405"/>
      <c r="G37" s="405"/>
      <c r="H37" s="405"/>
      <c r="I37" s="796"/>
      <c r="J37" s="405"/>
      <c r="K37" s="405"/>
      <c r="L37" s="405"/>
      <c r="M37" s="405"/>
    </row>
    <row r="38" spans="1:14" s="387" customFormat="1" ht="15.75">
      <c r="A38" s="751" t="s">
        <v>61</v>
      </c>
      <c r="B38" s="752">
        <v>31.25</v>
      </c>
      <c r="C38" s="753">
        <v>4.0999999999999996</v>
      </c>
      <c r="D38" s="405"/>
      <c r="E38" s="73"/>
      <c r="F38" s="74"/>
      <c r="G38" s="75"/>
      <c r="H38" s="797"/>
      <c r="I38" s="798"/>
      <c r="J38" s="799"/>
      <c r="K38" s="433"/>
      <c r="L38" s="68"/>
      <c r="M38" s="405"/>
    </row>
    <row r="39" spans="1:14" s="387" customFormat="1" ht="15.75">
      <c r="A39" s="754" t="s">
        <v>102</v>
      </c>
      <c r="B39" s="755">
        <v>153.4</v>
      </c>
      <c r="C39" s="756">
        <v>4</v>
      </c>
      <c r="D39" s="405"/>
      <c r="E39" s="73"/>
      <c r="F39" s="74"/>
      <c r="G39" s="75"/>
      <c r="H39" s="800"/>
      <c r="I39" s="801"/>
      <c r="J39" s="802"/>
      <c r="K39" s="433"/>
      <c r="L39" s="68"/>
      <c r="M39" s="405"/>
    </row>
    <row r="40" spans="1:14" s="387" customFormat="1" ht="15.75">
      <c r="A40" s="754" t="s">
        <v>109</v>
      </c>
      <c r="B40" s="755">
        <v>103.01</v>
      </c>
      <c r="C40" s="756">
        <v>4</v>
      </c>
      <c r="D40" s="405"/>
      <c r="E40" s="73"/>
      <c r="F40" s="74"/>
      <c r="G40" s="75"/>
      <c r="H40" s="800"/>
      <c r="I40" s="801"/>
      <c r="J40" s="802"/>
      <c r="K40" s="433"/>
      <c r="L40" s="68"/>
      <c r="M40" s="405"/>
    </row>
    <row r="41" spans="1:14" s="387" customFormat="1" ht="15.75">
      <c r="A41" s="754" t="s">
        <v>105</v>
      </c>
      <c r="B41" s="755">
        <v>136.19</v>
      </c>
      <c r="C41" s="756">
        <v>4</v>
      </c>
      <c r="D41" s="405"/>
      <c r="E41" s="73"/>
      <c r="F41" s="74"/>
      <c r="G41" s="75"/>
      <c r="H41" s="800"/>
      <c r="I41" s="801"/>
      <c r="J41" s="802"/>
      <c r="K41" s="433"/>
      <c r="L41" s="68"/>
      <c r="M41" s="405"/>
    </row>
    <row r="42" spans="1:14" s="387" customFormat="1" ht="15.75">
      <c r="A42" s="754" t="s">
        <v>117</v>
      </c>
      <c r="B42" s="755">
        <v>275.08</v>
      </c>
      <c r="C42" s="756">
        <v>4</v>
      </c>
      <c r="D42" s="405"/>
      <c r="E42" s="73"/>
      <c r="F42" s="74"/>
      <c r="G42" s="75"/>
      <c r="H42" s="800"/>
      <c r="I42" s="801"/>
      <c r="J42" s="802"/>
      <c r="K42" s="433"/>
      <c r="L42" s="68"/>
      <c r="M42" s="405"/>
    </row>
    <row r="43" spans="1:14" s="387" customFormat="1" ht="15.75">
      <c r="A43" s="754" t="s">
        <v>104</v>
      </c>
      <c r="B43" s="755">
        <v>157.41</v>
      </c>
      <c r="C43" s="756">
        <v>4</v>
      </c>
      <c r="D43" s="405"/>
      <c r="E43" s="73"/>
      <c r="F43" s="74"/>
      <c r="G43" s="75"/>
      <c r="H43" s="800"/>
      <c r="I43" s="801"/>
      <c r="J43" s="802"/>
      <c r="K43" s="433"/>
      <c r="L43" s="68"/>
      <c r="M43" s="405"/>
    </row>
    <row r="44" spans="1:14" s="387" customFormat="1" ht="15.75">
      <c r="A44" s="754" t="s">
        <v>106</v>
      </c>
      <c r="B44" s="755">
        <v>79.400000000000006</v>
      </c>
      <c r="C44" s="756">
        <v>4</v>
      </c>
      <c r="D44" s="405"/>
      <c r="E44" s="73"/>
      <c r="F44" s="74"/>
      <c r="G44" s="75"/>
      <c r="H44" s="800"/>
      <c r="I44" s="801"/>
      <c r="J44" s="802"/>
      <c r="K44" s="433"/>
      <c r="L44" s="68"/>
      <c r="M44" s="405"/>
    </row>
    <row r="45" spans="1:14" s="387" customFormat="1" ht="15.75">
      <c r="A45" s="754" t="s">
        <v>118</v>
      </c>
      <c r="B45" s="755">
        <v>36.14</v>
      </c>
      <c r="C45" s="756">
        <v>4</v>
      </c>
      <c r="D45" s="405"/>
      <c r="E45" s="73"/>
      <c r="F45" s="74"/>
      <c r="G45" s="75"/>
      <c r="H45" s="800"/>
      <c r="I45" s="801"/>
      <c r="J45" s="802"/>
      <c r="K45" s="433"/>
      <c r="L45" s="68"/>
      <c r="M45" s="405"/>
    </row>
    <row r="46" spans="1:14" s="387" customFormat="1" ht="15.75">
      <c r="A46" s="754" t="s">
        <v>112</v>
      </c>
      <c r="B46" s="755">
        <v>115.44</v>
      </c>
      <c r="C46" s="756">
        <v>3.9</v>
      </c>
      <c r="D46" s="405"/>
      <c r="E46" s="73"/>
      <c r="F46" s="74"/>
      <c r="G46" s="75"/>
      <c r="H46" s="800"/>
      <c r="I46" s="801"/>
      <c r="J46" s="802"/>
      <c r="K46" s="433"/>
      <c r="L46" s="68"/>
      <c r="M46" s="405"/>
    </row>
    <row r="47" spans="1:14" s="387" customFormat="1" ht="15.75">
      <c r="A47" s="754" t="s">
        <v>113</v>
      </c>
      <c r="B47" s="755">
        <v>173.04</v>
      </c>
      <c r="C47" s="756">
        <v>3.9</v>
      </c>
      <c r="D47" s="405"/>
      <c r="E47" s="73"/>
      <c r="F47" s="74"/>
      <c r="G47" s="75"/>
      <c r="H47" s="800"/>
      <c r="I47" s="801"/>
      <c r="J47" s="802"/>
      <c r="K47" s="433"/>
      <c r="L47" s="68"/>
      <c r="M47" s="405"/>
    </row>
    <row r="48" spans="1:14" s="387" customFormat="1" ht="15.75">
      <c r="A48" s="754" t="s">
        <v>114</v>
      </c>
      <c r="B48" s="755">
        <v>160.38999999999999</v>
      </c>
      <c r="C48" s="756">
        <v>3.9</v>
      </c>
      <c r="D48" s="405"/>
      <c r="E48" s="73"/>
      <c r="F48" s="74"/>
      <c r="G48" s="75"/>
      <c r="H48" s="800"/>
      <c r="I48" s="801"/>
      <c r="J48" s="802"/>
      <c r="K48" s="433"/>
      <c r="L48" s="68"/>
      <c r="M48" s="405"/>
    </row>
    <row r="49" spans="1:13" s="387" customFormat="1" ht="15.75">
      <c r="A49" s="754" t="s">
        <v>110</v>
      </c>
      <c r="B49" s="755">
        <v>77.44</v>
      </c>
      <c r="C49" s="756">
        <v>3.9</v>
      </c>
      <c r="D49" s="405"/>
      <c r="E49" s="73"/>
      <c r="F49" s="74"/>
      <c r="G49" s="75"/>
      <c r="H49" s="800"/>
      <c r="I49" s="801"/>
      <c r="J49" s="802"/>
      <c r="K49" s="433"/>
      <c r="L49" s="68"/>
      <c r="M49" s="405"/>
    </row>
    <row r="50" spans="1:13" s="387" customFormat="1" ht="15.75">
      <c r="A50" s="754" t="s">
        <v>107</v>
      </c>
      <c r="B50" s="755">
        <v>117.35</v>
      </c>
      <c r="C50" s="756">
        <v>3.9</v>
      </c>
      <c r="D50" s="405"/>
      <c r="E50" s="73"/>
      <c r="F50" s="74"/>
      <c r="G50" s="75"/>
      <c r="H50" s="800"/>
      <c r="I50" s="801"/>
      <c r="J50" s="802"/>
      <c r="K50" s="433"/>
      <c r="L50" s="68"/>
      <c r="M50" s="405"/>
    </row>
    <row r="51" spans="1:13" s="387" customFormat="1" ht="15.75">
      <c r="A51" s="754" t="s">
        <v>120</v>
      </c>
      <c r="B51" s="755">
        <v>253.93</v>
      </c>
      <c r="C51" s="756">
        <v>3.9</v>
      </c>
      <c r="D51" s="405"/>
      <c r="E51" s="73"/>
      <c r="F51" s="74"/>
      <c r="G51" s="75"/>
      <c r="H51" s="800"/>
      <c r="I51" s="801"/>
      <c r="J51" s="802"/>
      <c r="K51" s="433"/>
      <c r="L51" s="68"/>
      <c r="M51" s="405"/>
    </row>
    <row r="52" spans="1:13" s="387" customFormat="1" ht="18" customHeight="1">
      <c r="A52" s="754" t="s">
        <v>115</v>
      </c>
      <c r="B52" s="755">
        <v>412.52</v>
      </c>
      <c r="C52" s="756">
        <v>3.8</v>
      </c>
      <c r="E52" s="73"/>
      <c r="F52" s="74"/>
      <c r="G52" s="75"/>
      <c r="H52" s="800"/>
      <c r="I52" s="801"/>
      <c r="J52" s="802"/>
      <c r="K52" s="433"/>
      <c r="L52" s="68"/>
    </row>
    <row r="53" spans="1:13" s="387" customFormat="1" ht="15.75">
      <c r="A53" s="754" t="s">
        <v>108</v>
      </c>
      <c r="B53" s="755">
        <v>231.56</v>
      </c>
      <c r="C53" s="756">
        <v>3.8</v>
      </c>
      <c r="E53" s="73"/>
      <c r="F53" s="74"/>
      <c r="G53" s="75"/>
      <c r="H53" s="800"/>
      <c r="I53" s="801"/>
      <c r="J53" s="802"/>
      <c r="K53" s="433"/>
      <c r="L53" s="68"/>
    </row>
    <row r="54" spans="1:13" s="387" customFormat="1" ht="15.75">
      <c r="A54" s="754" t="s">
        <v>119</v>
      </c>
      <c r="B54" s="755">
        <v>252.69</v>
      </c>
      <c r="C54" s="756">
        <v>3.8</v>
      </c>
      <c r="E54" s="73"/>
      <c r="F54" s="74"/>
      <c r="G54" s="75"/>
      <c r="H54" s="800"/>
      <c r="I54" s="801"/>
      <c r="J54" s="802"/>
      <c r="K54" s="433"/>
      <c r="L54" s="68"/>
    </row>
    <row r="55" spans="1:13" s="387" customFormat="1" ht="15.75">
      <c r="A55" s="754" t="s">
        <v>116</v>
      </c>
      <c r="B55" s="755">
        <v>33.229999999999997</v>
      </c>
      <c r="C55" s="756">
        <v>3.8</v>
      </c>
      <c r="E55" s="73"/>
      <c r="F55" s="74"/>
      <c r="G55" s="75"/>
      <c r="H55" s="800"/>
      <c r="I55" s="801"/>
      <c r="J55" s="802"/>
      <c r="K55" s="433"/>
      <c r="L55" s="68"/>
    </row>
    <row r="56" spans="1:13" s="387" customFormat="1" ht="15.75">
      <c r="A56" s="754" t="s">
        <v>101</v>
      </c>
      <c r="B56" s="755">
        <v>117.42</v>
      </c>
      <c r="C56" s="756">
        <v>3.7</v>
      </c>
      <c r="E56" s="73"/>
      <c r="F56" s="74"/>
      <c r="G56" s="75"/>
      <c r="H56" s="800"/>
      <c r="I56" s="801"/>
      <c r="J56" s="802"/>
      <c r="K56" s="433"/>
      <c r="L56" s="40"/>
    </row>
    <row r="57" spans="1:13" s="387" customFormat="1" ht="15.75">
      <c r="A57" s="754" t="s">
        <v>111</v>
      </c>
      <c r="B57" s="755">
        <v>188.59</v>
      </c>
      <c r="C57" s="756">
        <v>3.7</v>
      </c>
      <c r="E57" s="73"/>
      <c r="F57" s="74"/>
      <c r="G57" s="75"/>
      <c r="H57" s="800"/>
      <c r="I57" s="801"/>
      <c r="J57" s="802"/>
      <c r="K57" s="433"/>
      <c r="L57" s="68"/>
    </row>
    <row r="58" spans="1:13" s="387" customFormat="1" ht="15.75">
      <c r="A58" s="757" t="s">
        <v>103</v>
      </c>
      <c r="B58" s="758">
        <v>138.69999999999999</v>
      </c>
      <c r="C58" s="759">
        <v>3.7</v>
      </c>
      <c r="E58" s="73"/>
      <c r="F58" s="74"/>
      <c r="G58" s="75"/>
      <c r="H58" s="800"/>
      <c r="I58" s="801"/>
      <c r="J58" s="802"/>
      <c r="K58" s="433"/>
      <c r="L58" s="68"/>
    </row>
    <row r="59" spans="1:13" ht="15">
      <c r="A59" s="55"/>
      <c r="B59" s="52"/>
      <c r="C59" s="52"/>
      <c r="E59" s="415"/>
      <c r="F59" s="415"/>
      <c r="G59" s="415"/>
    </row>
    <row r="60" spans="1:13" s="376" customFormat="1">
      <c r="A60" s="388" t="s">
        <v>502</v>
      </c>
    </row>
    <row r="61" spans="1:13" ht="15">
      <c r="A61" s="55"/>
      <c r="B61" s="389">
        <v>42979</v>
      </c>
      <c r="C61" s="411" t="s">
        <v>503</v>
      </c>
      <c r="D61" s="411" t="s">
        <v>504</v>
      </c>
      <c r="E61" s="411" t="s">
        <v>505</v>
      </c>
      <c r="F61" s="389">
        <v>43132</v>
      </c>
      <c r="G61" s="411" t="s">
        <v>506</v>
      </c>
      <c r="H61" s="411" t="s">
        <v>507</v>
      </c>
      <c r="I61" s="411" t="s">
        <v>508</v>
      </c>
      <c r="J61" s="411" t="s">
        <v>509</v>
      </c>
      <c r="K61" s="411" t="s">
        <v>553</v>
      </c>
      <c r="L61" s="411" t="s">
        <v>559</v>
      </c>
      <c r="M61" s="72" t="s">
        <v>613</v>
      </c>
    </row>
    <row r="62" spans="1:13" ht="15">
      <c r="A62" s="55" t="s">
        <v>121</v>
      </c>
      <c r="B62" s="411">
        <v>6.7</v>
      </c>
      <c r="C62" s="411">
        <v>6.7</v>
      </c>
      <c r="D62" s="411">
        <v>6.6</v>
      </c>
      <c r="E62" s="411">
        <v>6.6</v>
      </c>
      <c r="F62" s="411">
        <v>7.2</v>
      </c>
      <c r="G62" s="411">
        <v>6.8</v>
      </c>
      <c r="H62" s="411">
        <v>6.9</v>
      </c>
      <c r="I62" s="411">
        <v>6.9</v>
      </c>
      <c r="J62" s="411">
        <v>6.7</v>
      </c>
      <c r="K62" s="411">
        <v>6.6</v>
      </c>
      <c r="L62" s="411">
        <v>6.5</v>
      </c>
      <c r="M62" s="72">
        <v>6.4</v>
      </c>
    </row>
    <row r="63" spans="1:13" ht="15">
      <c r="A63" s="55" t="s">
        <v>122</v>
      </c>
      <c r="B63" s="411">
        <v>8.3000000000000007</v>
      </c>
      <c r="C63" s="411">
        <v>8.3000000000000007</v>
      </c>
      <c r="D63" s="411">
        <v>8.4</v>
      </c>
      <c r="E63" s="411">
        <v>8.5</v>
      </c>
      <c r="F63" s="411">
        <v>8.5</v>
      </c>
      <c r="G63" s="411">
        <v>8.1999999999999993</v>
      </c>
      <c r="H63" s="411">
        <v>8.1999999999999993</v>
      </c>
      <c r="I63" s="411">
        <v>7.8</v>
      </c>
      <c r="J63" s="411">
        <v>8</v>
      </c>
      <c r="K63" s="411">
        <v>8.1</v>
      </c>
      <c r="L63" s="411">
        <v>8.3000000000000007</v>
      </c>
      <c r="M63" s="72">
        <v>8.4</v>
      </c>
    </row>
    <row r="64" spans="1:13" ht="15">
      <c r="A64" s="55" t="s">
        <v>123</v>
      </c>
      <c r="B64" s="411">
        <v>6.8</v>
      </c>
      <c r="C64" s="411">
        <v>6.8</v>
      </c>
      <c r="D64" s="411">
        <v>7.1</v>
      </c>
      <c r="E64" s="411">
        <v>7.5</v>
      </c>
      <c r="F64" s="411">
        <v>6.7</v>
      </c>
      <c r="G64" s="411">
        <v>7</v>
      </c>
      <c r="H64" s="411">
        <v>5.0999999999999996</v>
      </c>
      <c r="I64" s="411">
        <v>4.8</v>
      </c>
      <c r="J64" s="411">
        <v>4.5999999999999996</v>
      </c>
      <c r="K64" s="411">
        <v>4.9000000000000004</v>
      </c>
      <c r="L64" s="411">
        <v>5.2</v>
      </c>
      <c r="M64" s="72">
        <v>5.7</v>
      </c>
    </row>
    <row r="66" spans="1:2" ht="15">
      <c r="A66" s="55"/>
      <c r="B66" s="52" t="s">
        <v>100</v>
      </c>
    </row>
    <row r="67" spans="1:2">
      <c r="A67" s="623" t="s">
        <v>633</v>
      </c>
      <c r="B67" s="625">
        <v>14.8</v>
      </c>
    </row>
    <row r="68" spans="1:2">
      <c r="A68" s="623" t="s">
        <v>619</v>
      </c>
      <c r="B68" s="625">
        <v>11.5</v>
      </c>
    </row>
    <row r="69" spans="1:2" ht="14.25" customHeight="1">
      <c r="A69" s="623" t="s">
        <v>628</v>
      </c>
      <c r="B69" s="625">
        <v>11.5</v>
      </c>
    </row>
    <row r="70" spans="1:2">
      <c r="A70" s="623" t="s">
        <v>620</v>
      </c>
      <c r="B70" s="625">
        <v>11.1</v>
      </c>
    </row>
    <row r="71" spans="1:2">
      <c r="A71" s="623" t="s">
        <v>618</v>
      </c>
      <c r="B71" s="625">
        <v>10.9</v>
      </c>
    </row>
    <row r="72" spans="1:2">
      <c r="A72" s="623" t="s">
        <v>622</v>
      </c>
      <c r="B72" s="625">
        <v>10.9</v>
      </c>
    </row>
    <row r="73" spans="1:2">
      <c r="A73" s="623" t="s">
        <v>625</v>
      </c>
      <c r="B73" s="625">
        <v>10.9</v>
      </c>
    </row>
    <row r="74" spans="1:2">
      <c r="A74" s="623" t="s">
        <v>626</v>
      </c>
      <c r="B74" s="625">
        <v>10.9</v>
      </c>
    </row>
    <row r="75" spans="1:2">
      <c r="A75" s="623" t="s">
        <v>631</v>
      </c>
      <c r="B75" s="625">
        <v>10.9</v>
      </c>
    </row>
    <row r="76" spans="1:2">
      <c r="A76" s="623" t="s">
        <v>629</v>
      </c>
      <c r="B76" s="625">
        <v>10.8</v>
      </c>
    </row>
    <row r="77" spans="1:2">
      <c r="A77" s="623" t="s">
        <v>621</v>
      </c>
      <c r="B77" s="625">
        <v>10.7</v>
      </c>
    </row>
    <row r="78" spans="1:2">
      <c r="A78" s="623" t="s">
        <v>623</v>
      </c>
      <c r="B78" s="625">
        <v>10.6</v>
      </c>
    </row>
    <row r="79" spans="1:2">
      <c r="A79" s="623" t="s">
        <v>635</v>
      </c>
      <c r="B79" s="625">
        <v>10.199999999999999</v>
      </c>
    </row>
    <row r="80" spans="1:2">
      <c r="A80" s="623" t="s">
        <v>630</v>
      </c>
      <c r="B80" s="625">
        <v>9.6999999999999993</v>
      </c>
    </row>
    <row r="81" spans="1:14">
      <c r="A81" s="623" t="s">
        <v>632</v>
      </c>
      <c r="B81" s="625">
        <v>8.9</v>
      </c>
    </row>
    <row r="82" spans="1:14">
      <c r="A82" s="623" t="s">
        <v>627</v>
      </c>
      <c r="B82" s="625">
        <v>8.3000000000000007</v>
      </c>
    </row>
    <row r="83" spans="1:14">
      <c r="A83" s="623" t="s">
        <v>624</v>
      </c>
      <c r="B83" s="625">
        <v>8.3000000000000007</v>
      </c>
    </row>
    <row r="84" spans="1:14">
      <c r="A84" s="623" t="s">
        <v>636</v>
      </c>
      <c r="B84" s="625">
        <v>8</v>
      </c>
    </row>
    <row r="85" spans="1:14">
      <c r="A85" s="565" t="s">
        <v>194</v>
      </c>
      <c r="B85" s="671">
        <v>5.7</v>
      </c>
    </row>
    <row r="86" spans="1:14">
      <c r="A86" s="623" t="s">
        <v>634</v>
      </c>
      <c r="B86" s="625">
        <v>-0.7</v>
      </c>
    </row>
    <row r="87" spans="1:14">
      <c r="A87" s="649" t="s">
        <v>637</v>
      </c>
      <c r="B87" s="670">
        <v>-1.1000000000000001</v>
      </c>
    </row>
    <row r="88" spans="1:14">
      <c r="A88" s="390"/>
      <c r="B88" s="391"/>
    </row>
    <row r="89" spans="1:14" s="376" customFormat="1">
      <c r="A89" s="392" t="s">
        <v>391</v>
      </c>
    </row>
    <row r="90" spans="1:14">
      <c r="A90" s="384"/>
      <c r="B90" s="399" t="s">
        <v>640</v>
      </c>
      <c r="C90" s="399" t="s">
        <v>97</v>
      </c>
      <c r="D90" s="399" t="s">
        <v>142</v>
      </c>
      <c r="E90" s="399" t="s">
        <v>96</v>
      </c>
      <c r="F90" s="411" t="s">
        <v>141</v>
      </c>
      <c r="G90" s="411" t="s">
        <v>97</v>
      </c>
      <c r="H90" s="411" t="s">
        <v>499</v>
      </c>
      <c r="I90" s="411" t="s">
        <v>96</v>
      </c>
      <c r="J90" s="411" t="s">
        <v>141</v>
      </c>
      <c r="K90" s="411" t="s">
        <v>97</v>
      </c>
      <c r="L90" s="411" t="s">
        <v>500</v>
      </c>
      <c r="M90" s="411" t="s">
        <v>96</v>
      </c>
      <c r="N90" s="72" t="s">
        <v>641</v>
      </c>
    </row>
    <row r="91" spans="1:14">
      <c r="A91" s="384" t="s">
        <v>13</v>
      </c>
      <c r="B91" s="411">
        <v>8.4</v>
      </c>
      <c r="C91" s="411">
        <v>8.3000000000000007</v>
      </c>
      <c r="D91" s="405">
        <v>7.6</v>
      </c>
      <c r="E91" s="405">
        <v>7.5</v>
      </c>
      <c r="F91" s="415">
        <v>7.6</v>
      </c>
      <c r="G91" s="415">
        <v>7.8</v>
      </c>
      <c r="H91" s="415">
        <v>7.7</v>
      </c>
      <c r="I91" s="411">
        <v>7.7</v>
      </c>
      <c r="J91" s="415">
        <v>7.8</v>
      </c>
      <c r="K91" s="411">
        <v>8</v>
      </c>
      <c r="L91" s="411">
        <v>7.5</v>
      </c>
      <c r="M91" s="411">
        <v>7.6</v>
      </c>
      <c r="N91" s="72">
        <v>7.7</v>
      </c>
    </row>
    <row r="92" spans="1:14">
      <c r="A92" s="384" t="s">
        <v>14</v>
      </c>
      <c r="B92" s="411">
        <v>9.5</v>
      </c>
      <c r="C92" s="411">
        <v>9.4</v>
      </c>
      <c r="D92" s="405">
        <v>8.6</v>
      </c>
      <c r="E92" s="405">
        <v>8.6</v>
      </c>
      <c r="F92" s="415">
        <v>8.6999999999999993</v>
      </c>
      <c r="G92" s="415">
        <v>9.1</v>
      </c>
      <c r="H92" s="415">
        <v>9.8000000000000007</v>
      </c>
      <c r="I92" s="411">
        <v>9.8000000000000007</v>
      </c>
      <c r="J92" s="415">
        <v>9.8000000000000007</v>
      </c>
      <c r="K92" s="411">
        <v>9.8000000000000007</v>
      </c>
      <c r="L92" s="411">
        <v>9.9</v>
      </c>
      <c r="M92" s="411">
        <v>9.9</v>
      </c>
      <c r="N92" s="72">
        <v>9.5</v>
      </c>
    </row>
    <row r="93" spans="1:14">
      <c r="A93" s="384" t="s">
        <v>98</v>
      </c>
      <c r="B93" s="411">
        <v>6.9</v>
      </c>
      <c r="C93" s="411">
        <v>7.2</v>
      </c>
      <c r="D93" s="405">
        <v>6.9</v>
      </c>
      <c r="E93" s="405">
        <v>4.8</v>
      </c>
      <c r="F93" s="415">
        <v>6.8</v>
      </c>
      <c r="G93" s="415">
        <v>8</v>
      </c>
      <c r="H93" s="415">
        <v>7</v>
      </c>
      <c r="I93" s="411">
        <v>7.4</v>
      </c>
      <c r="J93" s="415">
        <v>7</v>
      </c>
      <c r="K93" s="411">
        <v>8</v>
      </c>
      <c r="L93" s="411">
        <v>7.8</v>
      </c>
      <c r="M93" s="411">
        <v>7.5</v>
      </c>
      <c r="N93" s="72">
        <v>7.8</v>
      </c>
    </row>
    <row r="95" spans="1:14" ht="15">
      <c r="A95" s="58"/>
      <c r="B95" s="27" t="s">
        <v>99</v>
      </c>
      <c r="C95" s="27" t="s">
        <v>100</v>
      </c>
      <c r="J95" s="415"/>
      <c r="K95" s="432"/>
      <c r="L95" s="431"/>
    </row>
    <row r="96" spans="1:14">
      <c r="A96" s="742" t="s">
        <v>101</v>
      </c>
      <c r="B96" s="743">
        <v>345.37000000000006</v>
      </c>
      <c r="C96" s="744">
        <v>11.5</v>
      </c>
      <c r="J96" s="408"/>
      <c r="K96" s="433"/>
      <c r="L96" s="68"/>
    </row>
    <row r="97" spans="1:12">
      <c r="A97" s="742" t="s">
        <v>113</v>
      </c>
      <c r="B97" s="743">
        <v>655.91000000000008</v>
      </c>
      <c r="C97" s="744">
        <v>10.5</v>
      </c>
      <c r="J97" s="408"/>
      <c r="K97" s="433"/>
      <c r="L97" s="68"/>
    </row>
    <row r="98" spans="1:12">
      <c r="A98" s="742" t="s">
        <v>105</v>
      </c>
      <c r="B98" s="743">
        <v>527.45999999999992</v>
      </c>
      <c r="C98" s="744">
        <v>10.5</v>
      </c>
      <c r="J98" s="408"/>
      <c r="K98" s="433"/>
      <c r="L98" s="68"/>
    </row>
    <row r="99" spans="1:12">
      <c r="A99" s="742" t="s">
        <v>111</v>
      </c>
      <c r="B99" s="743">
        <v>615</v>
      </c>
      <c r="C99" s="744">
        <v>10.199999999999999</v>
      </c>
      <c r="J99" s="408"/>
      <c r="K99" s="433"/>
      <c r="L99" s="68"/>
    </row>
    <row r="100" spans="1:12">
      <c r="A100" s="742" t="s">
        <v>112</v>
      </c>
      <c r="B100" s="743">
        <v>403.13999999999987</v>
      </c>
      <c r="C100" s="744">
        <v>10</v>
      </c>
      <c r="J100" s="408"/>
      <c r="K100" s="433"/>
      <c r="L100" s="68"/>
    </row>
    <row r="101" spans="1:12">
      <c r="A101" s="742" t="s">
        <v>117</v>
      </c>
      <c r="B101" s="743">
        <v>576.06999999999994</v>
      </c>
      <c r="C101" s="744">
        <v>10</v>
      </c>
      <c r="J101" s="408"/>
      <c r="K101" s="433"/>
      <c r="L101" s="68"/>
    </row>
    <row r="102" spans="1:12">
      <c r="A102" s="742" t="s">
        <v>119</v>
      </c>
      <c r="B102" s="743">
        <v>578.23</v>
      </c>
      <c r="C102" s="744">
        <v>10</v>
      </c>
      <c r="J102" s="408"/>
      <c r="K102" s="433"/>
      <c r="L102" s="68"/>
    </row>
    <row r="103" spans="1:12">
      <c r="A103" s="742" t="s">
        <v>108</v>
      </c>
      <c r="B103" s="743">
        <v>829.46</v>
      </c>
      <c r="C103" s="744">
        <v>9.8000000000000007</v>
      </c>
      <c r="J103" s="408"/>
      <c r="K103" s="433"/>
      <c r="L103" s="68"/>
    </row>
    <row r="104" spans="1:12">
      <c r="A104" s="742" t="s">
        <v>109</v>
      </c>
      <c r="B104" s="743">
        <v>243.64000000000004</v>
      </c>
      <c r="C104" s="744">
        <v>9.5</v>
      </c>
      <c r="J104" s="408"/>
      <c r="K104" s="433"/>
      <c r="L104" s="68"/>
    </row>
    <row r="105" spans="1:12">
      <c r="A105" s="742" t="s">
        <v>104</v>
      </c>
      <c r="B105" s="743">
        <v>356.39000000000004</v>
      </c>
      <c r="C105" s="744">
        <v>9.5</v>
      </c>
      <c r="J105" s="408"/>
      <c r="K105" s="433"/>
      <c r="L105" s="68"/>
    </row>
    <row r="106" spans="1:12">
      <c r="A106" s="742" t="s">
        <v>103</v>
      </c>
      <c r="B106" s="743">
        <v>358.72999999999996</v>
      </c>
      <c r="C106" s="744">
        <v>9.5</v>
      </c>
      <c r="J106" s="408"/>
      <c r="K106" s="433"/>
      <c r="L106" s="40"/>
    </row>
    <row r="107" spans="1:12">
      <c r="A107" s="742" t="s">
        <v>115</v>
      </c>
      <c r="B107" s="743">
        <v>5885.57</v>
      </c>
      <c r="C107" s="744">
        <v>9.1</v>
      </c>
      <c r="J107" s="408"/>
      <c r="K107" s="433"/>
      <c r="L107" s="68"/>
    </row>
    <row r="108" spans="1:12">
      <c r="A108" s="742" t="s">
        <v>106</v>
      </c>
      <c r="B108" s="743">
        <v>177.52999999999994</v>
      </c>
      <c r="C108" s="744">
        <v>8.8000000000000007</v>
      </c>
      <c r="J108" s="408"/>
      <c r="K108" s="433"/>
      <c r="L108" s="68"/>
    </row>
    <row r="109" spans="1:12">
      <c r="A109" s="742" t="s">
        <v>102</v>
      </c>
      <c r="B109" s="743">
        <v>466.24</v>
      </c>
      <c r="C109" s="744">
        <v>8.5</v>
      </c>
      <c r="J109" s="408"/>
      <c r="K109" s="433"/>
      <c r="L109" s="68"/>
    </row>
    <row r="110" spans="1:12">
      <c r="A110" s="742" t="s">
        <v>114</v>
      </c>
      <c r="B110" s="743">
        <v>439.14</v>
      </c>
      <c r="C110" s="744">
        <v>8.5</v>
      </c>
      <c r="J110" s="408"/>
      <c r="K110" s="433"/>
      <c r="L110" s="68"/>
    </row>
    <row r="111" spans="1:12">
      <c r="A111" s="742" t="s">
        <v>110</v>
      </c>
      <c r="B111" s="743">
        <v>169.37</v>
      </c>
      <c r="C111" s="744">
        <v>8.4</v>
      </c>
      <c r="J111" s="408"/>
      <c r="K111" s="433"/>
      <c r="L111" s="68"/>
    </row>
    <row r="112" spans="1:12">
      <c r="A112" s="742" t="s">
        <v>107</v>
      </c>
      <c r="B112" s="743">
        <v>296.26999999999992</v>
      </c>
      <c r="C112" s="744">
        <v>8</v>
      </c>
      <c r="J112" s="408"/>
      <c r="K112" s="433"/>
      <c r="L112" s="68"/>
    </row>
    <row r="113" spans="1:19">
      <c r="A113" s="745" t="s">
        <v>61</v>
      </c>
      <c r="B113" s="746">
        <v>299.56</v>
      </c>
      <c r="C113" s="747">
        <v>7.8</v>
      </c>
      <c r="J113" s="394"/>
      <c r="K113" s="433"/>
      <c r="L113" s="68"/>
    </row>
    <row r="114" spans="1:19">
      <c r="A114" s="742" t="s">
        <v>118</v>
      </c>
      <c r="B114" s="743">
        <v>74.179999999999993</v>
      </c>
      <c r="C114" s="744">
        <v>6.5</v>
      </c>
      <c r="J114" s="408"/>
      <c r="K114" s="433"/>
      <c r="L114" s="68"/>
    </row>
    <row r="115" spans="1:19">
      <c r="A115" s="742" t="s">
        <v>120</v>
      </c>
      <c r="B115" s="743">
        <v>438.18</v>
      </c>
      <c r="C115" s="744">
        <v>6.5</v>
      </c>
      <c r="J115" s="408"/>
      <c r="K115" s="433"/>
      <c r="L115" s="68"/>
    </row>
    <row r="116" spans="1:19">
      <c r="A116" s="748" t="s">
        <v>116</v>
      </c>
      <c r="B116" s="749">
        <v>81.7</v>
      </c>
      <c r="C116" s="750">
        <v>5.7</v>
      </c>
      <c r="J116" s="390"/>
      <c r="K116" s="434"/>
      <c r="L116" s="435"/>
    </row>
    <row r="117" spans="1:19">
      <c r="A117" s="382"/>
      <c r="B117" s="415"/>
      <c r="C117" s="415"/>
    </row>
    <row r="118" spans="1:19" s="376" customFormat="1">
      <c r="A118" s="388" t="s">
        <v>510</v>
      </c>
    </row>
    <row r="119" spans="1:19" ht="15">
      <c r="A119" s="55"/>
      <c r="B119" s="389">
        <v>42979</v>
      </c>
      <c r="C119" s="411" t="s">
        <v>503</v>
      </c>
      <c r="D119" s="411" t="s">
        <v>504</v>
      </c>
      <c r="E119" s="411" t="s">
        <v>511</v>
      </c>
      <c r="F119" s="389">
        <v>43132</v>
      </c>
      <c r="G119" s="389" t="s">
        <v>506</v>
      </c>
      <c r="H119" s="411" t="s">
        <v>507</v>
      </c>
      <c r="I119" s="411" t="s">
        <v>508</v>
      </c>
      <c r="J119" s="411" t="s">
        <v>509</v>
      </c>
      <c r="K119" s="411" t="s">
        <v>554</v>
      </c>
      <c r="L119" s="411" t="s">
        <v>559</v>
      </c>
      <c r="M119" s="411" t="s">
        <v>587</v>
      </c>
    </row>
    <row r="120" spans="1:19" ht="15">
      <c r="A120" s="55" t="s">
        <v>121</v>
      </c>
      <c r="B120" s="411">
        <v>7.5</v>
      </c>
      <c r="C120" s="411">
        <v>7.3</v>
      </c>
      <c r="D120" s="411">
        <v>7.2</v>
      </c>
      <c r="E120" s="411">
        <v>7.2</v>
      </c>
      <c r="F120" s="411">
        <v>7.9</v>
      </c>
      <c r="G120" s="411">
        <v>7.5</v>
      </c>
      <c r="H120" s="411">
        <v>7</v>
      </c>
      <c r="I120" s="411">
        <v>6.1</v>
      </c>
      <c r="J120" s="411">
        <v>6</v>
      </c>
      <c r="K120" s="411">
        <v>5.5</v>
      </c>
      <c r="L120" s="411">
        <v>5.3</v>
      </c>
      <c r="M120" s="72">
        <v>5.4</v>
      </c>
    </row>
    <row r="121" spans="1:19" ht="15">
      <c r="A121" s="55" t="s">
        <v>122</v>
      </c>
      <c r="B121" s="411">
        <v>10.3</v>
      </c>
      <c r="C121" s="411">
        <v>10.199999999999999</v>
      </c>
      <c r="D121" s="411">
        <v>10.199999999999999</v>
      </c>
      <c r="E121" s="411">
        <v>10.199999999999999</v>
      </c>
      <c r="F121" s="411">
        <v>11.2</v>
      </c>
      <c r="G121" s="411">
        <v>11.3</v>
      </c>
      <c r="H121" s="411">
        <v>11.1</v>
      </c>
      <c r="I121" s="411">
        <v>10.6</v>
      </c>
      <c r="J121" s="411">
        <v>10.6</v>
      </c>
      <c r="K121" s="411">
        <v>10.6</v>
      </c>
      <c r="L121" s="411">
        <v>10.6</v>
      </c>
      <c r="M121" s="72">
        <v>10.6</v>
      </c>
    </row>
    <row r="122" spans="1:19" ht="15">
      <c r="A122" s="55" t="s">
        <v>123</v>
      </c>
      <c r="B122" s="411">
        <v>2.5</v>
      </c>
      <c r="C122" s="411">
        <v>4.5999999999999996</v>
      </c>
      <c r="D122" s="411">
        <v>6.8</v>
      </c>
      <c r="E122" s="411">
        <v>7</v>
      </c>
      <c r="F122" s="411">
        <v>12</v>
      </c>
      <c r="G122" s="411">
        <v>12.1</v>
      </c>
      <c r="H122" s="411">
        <v>8</v>
      </c>
      <c r="I122" s="411">
        <v>2.5</v>
      </c>
      <c r="J122" s="411">
        <v>0.2</v>
      </c>
      <c r="K122" s="411">
        <v>2.6</v>
      </c>
      <c r="L122" s="411">
        <v>4.5999999999999996</v>
      </c>
      <c r="M122" s="72">
        <v>5.6</v>
      </c>
    </row>
    <row r="124" spans="1:19" ht="15">
      <c r="A124" s="55"/>
      <c r="B124" s="411" t="s">
        <v>99</v>
      </c>
      <c r="C124" s="52" t="s">
        <v>100</v>
      </c>
    </row>
    <row r="125" spans="1:19">
      <c r="A125" s="585" t="s">
        <v>588</v>
      </c>
      <c r="B125" s="514"/>
      <c r="C125" s="589">
        <v>16.7</v>
      </c>
    </row>
    <row r="126" spans="1:19">
      <c r="A126" s="585" t="s">
        <v>589</v>
      </c>
      <c r="B126" s="514"/>
      <c r="C126" s="589">
        <v>16</v>
      </c>
      <c r="S126" s="408" t="s">
        <v>192</v>
      </c>
    </row>
    <row r="127" spans="1:19" ht="19.5" customHeight="1">
      <c r="A127" s="585" t="s">
        <v>590</v>
      </c>
      <c r="B127" s="514"/>
      <c r="C127" s="589">
        <v>15.8</v>
      </c>
      <c r="S127" s="408" t="s">
        <v>191</v>
      </c>
    </row>
    <row r="128" spans="1:19">
      <c r="A128" s="585" t="s">
        <v>591</v>
      </c>
      <c r="B128" s="514"/>
      <c r="C128" s="589">
        <v>15.8</v>
      </c>
      <c r="S128" s="394" t="s">
        <v>61</v>
      </c>
    </row>
    <row r="129" spans="1:19">
      <c r="A129" s="585" t="s">
        <v>592</v>
      </c>
      <c r="B129" s="514"/>
      <c r="C129" s="589">
        <v>15.3</v>
      </c>
      <c r="F129" s="411" t="s">
        <v>513</v>
      </c>
      <c r="S129" s="408" t="s">
        <v>514</v>
      </c>
    </row>
    <row r="130" spans="1:19">
      <c r="A130" s="585" t="s">
        <v>593</v>
      </c>
      <c r="B130" s="514"/>
      <c r="C130" s="589">
        <v>14.8</v>
      </c>
      <c r="S130" s="408" t="s">
        <v>516</v>
      </c>
    </row>
    <row r="131" spans="1:19">
      <c r="A131" s="585" t="s">
        <v>594</v>
      </c>
      <c r="B131" s="514"/>
      <c r="C131" s="589">
        <v>14.6</v>
      </c>
      <c r="S131" s="408" t="s">
        <v>518</v>
      </c>
    </row>
    <row r="132" spans="1:19">
      <c r="A132" s="585" t="s">
        <v>595</v>
      </c>
      <c r="B132" s="514"/>
      <c r="C132" s="589">
        <v>14.2</v>
      </c>
      <c r="S132" s="408" t="s">
        <v>515</v>
      </c>
    </row>
    <row r="133" spans="1:19">
      <c r="A133" s="585" t="s">
        <v>596</v>
      </c>
      <c r="B133" s="514"/>
      <c r="C133" s="589">
        <v>14</v>
      </c>
      <c r="S133" s="408" t="s">
        <v>521</v>
      </c>
    </row>
    <row r="134" spans="1:19">
      <c r="A134" s="585" t="s">
        <v>597</v>
      </c>
      <c r="B134" s="514"/>
      <c r="C134" s="589">
        <v>13.7</v>
      </c>
      <c r="S134" s="408" t="s">
        <v>522</v>
      </c>
    </row>
    <row r="135" spans="1:19">
      <c r="A135" s="585" t="s">
        <v>598</v>
      </c>
      <c r="B135" s="514"/>
      <c r="C135" s="589">
        <v>13.1</v>
      </c>
      <c r="S135" s="408" t="s">
        <v>517</v>
      </c>
    </row>
    <row r="136" spans="1:19">
      <c r="A136" s="585" t="s">
        <v>599</v>
      </c>
      <c r="B136" s="514"/>
      <c r="C136" s="589">
        <v>13</v>
      </c>
      <c r="S136" s="408" t="s">
        <v>524</v>
      </c>
    </row>
    <row r="137" spans="1:19" s="395" customFormat="1">
      <c r="A137" s="585" t="s">
        <v>600</v>
      </c>
      <c r="B137" s="514"/>
      <c r="C137" s="589">
        <v>12.7</v>
      </c>
      <c r="S137" s="408" t="s">
        <v>523</v>
      </c>
    </row>
    <row r="138" spans="1:19">
      <c r="A138" s="585" t="s">
        <v>601</v>
      </c>
      <c r="B138" s="514"/>
      <c r="C138" s="589">
        <v>12.6</v>
      </c>
      <c r="S138" s="408" t="s">
        <v>527</v>
      </c>
    </row>
    <row r="139" spans="1:19">
      <c r="A139" s="585" t="s">
        <v>602</v>
      </c>
      <c r="B139" s="514"/>
      <c r="C139" s="589">
        <v>11.9</v>
      </c>
      <c r="S139" s="408" t="s">
        <v>520</v>
      </c>
    </row>
    <row r="140" spans="1:19">
      <c r="A140" s="585" t="s">
        <v>603</v>
      </c>
      <c r="B140" s="514"/>
      <c r="C140" s="589">
        <v>10.6</v>
      </c>
      <c r="S140" s="408" t="s">
        <v>525</v>
      </c>
    </row>
    <row r="141" spans="1:19">
      <c r="A141" s="585" t="s">
        <v>604</v>
      </c>
      <c r="B141" s="514"/>
      <c r="C141" s="589">
        <v>10.1</v>
      </c>
      <c r="S141" s="408" t="s">
        <v>519</v>
      </c>
    </row>
    <row r="142" spans="1:19">
      <c r="A142" s="585" t="s">
        <v>605</v>
      </c>
      <c r="B142" s="514"/>
      <c r="C142" s="589">
        <v>9.4</v>
      </c>
      <c r="S142" s="408" t="s">
        <v>528</v>
      </c>
    </row>
    <row r="143" spans="1:19">
      <c r="A143" s="586" t="s">
        <v>194</v>
      </c>
      <c r="B143" s="515"/>
      <c r="C143" s="593">
        <v>5.6</v>
      </c>
      <c r="S143" s="408" t="s">
        <v>526</v>
      </c>
    </row>
    <row r="144" spans="1:19">
      <c r="A144" s="585" t="s">
        <v>606</v>
      </c>
      <c r="B144" s="514"/>
      <c r="C144" s="589">
        <v>-11.1</v>
      </c>
      <c r="S144" s="408" t="s">
        <v>529</v>
      </c>
    </row>
    <row r="145" spans="1:19">
      <c r="A145" s="587" t="s">
        <v>607</v>
      </c>
      <c r="B145" s="516"/>
      <c r="C145" s="591">
        <v>-12.2</v>
      </c>
      <c r="S145" s="408" t="s">
        <v>512</v>
      </c>
    </row>
    <row r="146" spans="1:19">
      <c r="S146" s="390" t="s">
        <v>530</v>
      </c>
    </row>
    <row r="147" spans="1:19" s="376" customFormat="1">
      <c r="A147" s="388" t="s">
        <v>531</v>
      </c>
    </row>
    <row r="148" spans="1:19" ht="15">
      <c r="A148" s="55"/>
      <c r="B148" s="389">
        <v>42979</v>
      </c>
      <c r="C148" s="411" t="s">
        <v>532</v>
      </c>
      <c r="D148" s="411" t="s">
        <v>533</v>
      </c>
      <c r="E148" s="411" t="s">
        <v>534</v>
      </c>
      <c r="F148" s="389">
        <v>43132</v>
      </c>
      <c r="G148" s="411" t="s">
        <v>535</v>
      </c>
      <c r="H148" s="411" t="s">
        <v>536</v>
      </c>
      <c r="I148" s="411" t="s">
        <v>537</v>
      </c>
      <c r="J148" s="411" t="s">
        <v>538</v>
      </c>
      <c r="K148" s="411" t="s">
        <v>554</v>
      </c>
      <c r="L148" s="411" t="s">
        <v>559</v>
      </c>
      <c r="M148" s="411" t="s">
        <v>614</v>
      </c>
    </row>
    <row r="149" spans="1:19" ht="15">
      <c r="A149" s="55" t="s">
        <v>121</v>
      </c>
      <c r="B149" s="411">
        <v>10.4</v>
      </c>
      <c r="C149" s="411">
        <v>10.3</v>
      </c>
      <c r="D149" s="411">
        <v>10.3</v>
      </c>
      <c r="E149" s="411">
        <v>10.199999999999999</v>
      </c>
      <c r="F149" s="411">
        <v>9.6999999999999993</v>
      </c>
      <c r="G149" s="411">
        <v>9.8000000000000007</v>
      </c>
      <c r="H149" s="411">
        <v>9.6999999999999993</v>
      </c>
      <c r="I149" s="411">
        <v>9.5</v>
      </c>
      <c r="J149" s="411">
        <v>9.4</v>
      </c>
      <c r="K149" s="411">
        <v>9.3000000000000007</v>
      </c>
      <c r="L149" s="411">
        <v>9.3000000000000007</v>
      </c>
      <c r="M149" s="72">
        <v>9.3000000000000007</v>
      </c>
    </row>
    <row r="150" spans="1:19" ht="15">
      <c r="A150" s="55" t="s">
        <v>122</v>
      </c>
      <c r="B150" s="411">
        <v>12.1</v>
      </c>
      <c r="C150" s="411">
        <v>12</v>
      </c>
      <c r="D150" s="411">
        <v>12</v>
      </c>
      <c r="E150" s="411">
        <v>12</v>
      </c>
      <c r="F150" s="411">
        <v>12.2</v>
      </c>
      <c r="G150" s="411">
        <v>12.4</v>
      </c>
      <c r="H150" s="411">
        <v>12.1</v>
      </c>
      <c r="I150" s="411">
        <v>11.8</v>
      </c>
      <c r="J150" s="411">
        <v>11.7</v>
      </c>
      <c r="K150" s="411">
        <v>11.5</v>
      </c>
      <c r="L150" s="411">
        <v>11.5</v>
      </c>
      <c r="M150" s="72">
        <v>11.4</v>
      </c>
    </row>
    <row r="151" spans="1:19" ht="15">
      <c r="A151" s="55" t="s">
        <v>123</v>
      </c>
      <c r="B151" s="411">
        <v>11</v>
      </c>
      <c r="C151" s="411">
        <v>11.1</v>
      </c>
      <c r="D151" s="411">
        <v>11.2</v>
      </c>
      <c r="E151" s="411">
        <v>11.2</v>
      </c>
      <c r="F151" s="411">
        <v>11.3</v>
      </c>
      <c r="G151" s="411">
        <v>11.5</v>
      </c>
      <c r="H151" s="411">
        <v>11.4</v>
      </c>
      <c r="I151" s="411">
        <v>11.4</v>
      </c>
      <c r="J151" s="411">
        <v>11.1</v>
      </c>
      <c r="K151" s="411">
        <v>11.1</v>
      </c>
      <c r="L151" s="411">
        <v>11.1</v>
      </c>
      <c r="M151" s="72">
        <v>11.1</v>
      </c>
    </row>
    <row r="153" spans="1:19" ht="15">
      <c r="A153" s="55"/>
      <c r="B153" s="411" t="s">
        <v>539</v>
      </c>
      <c r="C153" s="52" t="s">
        <v>540</v>
      </c>
    </row>
    <row r="154" spans="1:19">
      <c r="A154" s="650" t="s">
        <v>619</v>
      </c>
      <c r="B154" s="664">
        <f>5383055.4/10000</f>
        <v>538.30554000000006</v>
      </c>
      <c r="C154" s="651">
        <v>12.8</v>
      </c>
    </row>
    <row r="155" spans="1:19">
      <c r="A155" s="650" t="s">
        <v>618</v>
      </c>
      <c r="B155" s="664">
        <f>5918360.3/10000</f>
        <v>591.83602999999994</v>
      </c>
      <c r="C155" s="651">
        <v>12.7</v>
      </c>
    </row>
    <row r="156" spans="1:19" ht="19.5" customHeight="1">
      <c r="A156" s="650" t="s">
        <v>620</v>
      </c>
      <c r="B156" s="664">
        <f>6943945.3/10000</f>
        <v>694.39453000000003</v>
      </c>
      <c r="C156" s="651">
        <v>12.5</v>
      </c>
    </row>
    <row r="157" spans="1:19">
      <c r="A157" s="650" t="s">
        <v>621</v>
      </c>
      <c r="B157" s="664">
        <f>6067058.8/10000</f>
        <v>606.70587999999998</v>
      </c>
      <c r="C157" s="651">
        <v>12.5</v>
      </c>
    </row>
    <row r="158" spans="1:19">
      <c r="A158" s="650" t="s">
        <v>622</v>
      </c>
      <c r="B158" s="664">
        <f>8141756.8/10000</f>
        <v>814.17567999999994</v>
      </c>
      <c r="C158" s="651">
        <v>12.3</v>
      </c>
    </row>
    <row r="159" spans="1:19">
      <c r="A159" s="650" t="s">
        <v>623</v>
      </c>
      <c r="B159" s="664">
        <f>4893073.1/10000</f>
        <v>489.30730999999997</v>
      </c>
      <c r="C159" s="651">
        <v>12.3</v>
      </c>
    </row>
    <row r="160" spans="1:19">
      <c r="A160" s="650" t="s">
        <v>624</v>
      </c>
      <c r="B160" s="664">
        <f>3595833.5/10000</f>
        <v>359.58335</v>
      </c>
      <c r="C160" s="651">
        <v>12.2</v>
      </c>
    </row>
    <row r="161" spans="1:3">
      <c r="A161" s="650" t="s">
        <v>625</v>
      </c>
      <c r="B161" s="664">
        <f>4059492.2/10000</f>
        <v>405.94922000000003</v>
      </c>
      <c r="C161" s="651">
        <v>12.1</v>
      </c>
    </row>
    <row r="162" spans="1:3">
      <c r="A162" s="650" t="s">
        <v>627</v>
      </c>
      <c r="B162" s="664">
        <f>3601474.1/10000</f>
        <v>360.14741000000004</v>
      </c>
      <c r="C162" s="651">
        <v>12.1</v>
      </c>
    </row>
    <row r="163" spans="1:3">
      <c r="A163" s="650" t="s">
        <v>626</v>
      </c>
      <c r="B163" s="664">
        <f>2347936.8/10000</f>
        <v>234.79367999999999</v>
      </c>
      <c r="C163" s="651">
        <v>12.1</v>
      </c>
    </row>
    <row r="164" spans="1:3">
      <c r="A164" s="650" t="s">
        <v>628</v>
      </c>
      <c r="B164" s="664">
        <f>6601660.2/10000</f>
        <v>660.16602</v>
      </c>
      <c r="C164" s="651">
        <v>12</v>
      </c>
    </row>
    <row r="165" spans="1:3">
      <c r="A165" s="650" t="s">
        <v>629</v>
      </c>
      <c r="B165" s="664">
        <f>2863433.9/10000</f>
        <v>286.34339</v>
      </c>
      <c r="C165" s="651">
        <v>11.9</v>
      </c>
    </row>
    <row r="166" spans="1:3">
      <c r="A166" s="650" t="s">
        <v>630</v>
      </c>
      <c r="B166" s="664">
        <f>4635851.3/10000</f>
        <v>463.58512999999999</v>
      </c>
      <c r="C166" s="651">
        <v>11.6</v>
      </c>
    </row>
    <row r="167" spans="1:3">
      <c r="A167" s="650" t="s">
        <v>631</v>
      </c>
      <c r="B167" s="664">
        <f>2883157.2/10000</f>
        <v>288.31572</v>
      </c>
      <c r="C167" s="651">
        <v>11.6</v>
      </c>
    </row>
    <row r="168" spans="1:3">
      <c r="A168" s="650" t="s">
        <v>632</v>
      </c>
      <c r="B168" s="664">
        <f>3654709/10000</f>
        <v>365.47089999999997</v>
      </c>
      <c r="C168" s="651">
        <v>11.3</v>
      </c>
    </row>
    <row r="169" spans="1:3">
      <c r="A169" s="650" t="s">
        <v>633</v>
      </c>
      <c r="B169" s="664">
        <f>721090.2/10000</f>
        <v>72.109020000000001</v>
      </c>
      <c r="C169" s="651">
        <v>11.3</v>
      </c>
    </row>
    <row r="170" spans="1:3">
      <c r="A170" s="652" t="s">
        <v>194</v>
      </c>
      <c r="B170" s="665">
        <f>2596469.8/10000</f>
        <v>259.64697999999999</v>
      </c>
      <c r="C170" s="653">
        <v>11.1</v>
      </c>
    </row>
    <row r="171" spans="1:3">
      <c r="A171" s="650" t="s">
        <v>634</v>
      </c>
      <c r="B171" s="664">
        <f>4757559.9/10000</f>
        <v>475.75599000000005</v>
      </c>
      <c r="C171" s="651">
        <v>10.8</v>
      </c>
    </row>
    <row r="172" spans="1:3">
      <c r="A172" s="650" t="s">
        <v>636</v>
      </c>
      <c r="B172" s="664">
        <f>49469819.1/10000</f>
        <v>4946.9819100000004</v>
      </c>
      <c r="C172" s="651">
        <v>10.5</v>
      </c>
    </row>
    <row r="173" spans="1:3">
      <c r="A173" s="650" t="s">
        <v>635</v>
      </c>
      <c r="B173" s="664">
        <f>1728934.9/10000</f>
        <v>172.89348999999999</v>
      </c>
      <c r="C173" s="651">
        <v>10.1</v>
      </c>
    </row>
    <row r="174" spans="1:3">
      <c r="A174" s="654" t="s">
        <v>637</v>
      </c>
      <c r="B174" s="666">
        <f>565906.3/10000</f>
        <v>56.590630000000004</v>
      </c>
      <c r="C174" s="655">
        <v>0.3</v>
      </c>
    </row>
    <row r="175" spans="1:3">
      <c r="A175" s="527"/>
      <c r="B175" s="397"/>
      <c r="C175" s="398"/>
    </row>
    <row r="176" spans="1:3">
      <c r="A176" s="382"/>
      <c r="B176" s="415"/>
      <c r="C176" s="415"/>
    </row>
    <row r="179" spans="1:12" s="376" customFormat="1">
      <c r="A179" s="375" t="s">
        <v>124</v>
      </c>
    </row>
    <row r="180" spans="1:12">
      <c r="B180" s="411" t="s">
        <v>125</v>
      </c>
      <c r="C180" s="411" t="s">
        <v>126</v>
      </c>
      <c r="D180" s="411" t="s">
        <v>541</v>
      </c>
      <c r="E180" s="411" t="s">
        <v>127</v>
      </c>
      <c r="F180" s="411" t="s">
        <v>128</v>
      </c>
      <c r="G180" s="411" t="s">
        <v>126</v>
      </c>
      <c r="H180" s="411" t="s">
        <v>541</v>
      </c>
      <c r="I180" s="411" t="s">
        <v>127</v>
      </c>
      <c r="J180" s="411" t="s">
        <v>129</v>
      </c>
      <c r="K180" s="411" t="s">
        <v>126</v>
      </c>
      <c r="L180" s="411" t="s">
        <v>541</v>
      </c>
    </row>
    <row r="181" spans="1:12">
      <c r="A181" s="396" t="s">
        <v>122</v>
      </c>
      <c r="B181" s="381">
        <v>15.8</v>
      </c>
      <c r="C181" s="381">
        <v>15.6</v>
      </c>
      <c r="D181" s="381">
        <v>15.1</v>
      </c>
      <c r="E181" s="381">
        <v>15</v>
      </c>
      <c r="F181" s="381">
        <v>12.6</v>
      </c>
      <c r="G181" s="381">
        <v>12.2</v>
      </c>
      <c r="H181" s="381">
        <v>12.2</v>
      </c>
      <c r="I181" s="381">
        <v>12.1</v>
      </c>
      <c r="J181" s="381">
        <v>8.9</v>
      </c>
      <c r="K181" s="381">
        <v>9.6999999999999993</v>
      </c>
      <c r="L181" s="381">
        <v>9.6</v>
      </c>
    </row>
    <row r="182" spans="1:12">
      <c r="A182" s="396" t="s">
        <v>123</v>
      </c>
      <c r="B182" s="381">
        <v>16.8</v>
      </c>
      <c r="C182" s="381">
        <v>16.100000000000001</v>
      </c>
      <c r="D182" s="381">
        <v>16</v>
      </c>
      <c r="E182" s="381">
        <v>16</v>
      </c>
      <c r="F182" s="381">
        <v>13.9</v>
      </c>
      <c r="G182" s="381">
        <v>12.5</v>
      </c>
      <c r="H182" s="381">
        <v>12.5</v>
      </c>
      <c r="I182" s="381">
        <v>13</v>
      </c>
      <c r="J182" s="381">
        <v>9.1</v>
      </c>
      <c r="K182" s="381">
        <v>10.199999999999999</v>
      </c>
      <c r="L182" s="381">
        <v>10.3</v>
      </c>
    </row>
    <row r="184" spans="1:12">
      <c r="B184" s="411" t="s">
        <v>130</v>
      </c>
      <c r="C184" s="411" t="s">
        <v>131</v>
      </c>
    </row>
    <row r="185" spans="1:12">
      <c r="A185" s="396" t="s">
        <v>106</v>
      </c>
      <c r="B185" s="393">
        <v>275.99</v>
      </c>
      <c r="C185" s="381">
        <v>12.1</v>
      </c>
    </row>
    <row r="186" spans="1:12">
      <c r="A186" s="396" t="s">
        <v>102</v>
      </c>
      <c r="B186" s="393">
        <v>750.65</v>
      </c>
      <c r="C186" s="381">
        <v>11.6</v>
      </c>
    </row>
    <row r="187" spans="1:12">
      <c r="A187" s="396" t="s">
        <v>103</v>
      </c>
      <c r="B187" s="393">
        <v>529.66</v>
      </c>
      <c r="C187" s="381">
        <v>11.3</v>
      </c>
    </row>
    <row r="188" spans="1:12">
      <c r="A188" s="396" t="s">
        <v>104</v>
      </c>
      <c r="B188" s="393">
        <v>603.49</v>
      </c>
      <c r="C188" s="381">
        <v>11.2</v>
      </c>
    </row>
    <row r="189" spans="1:12">
      <c r="A189" s="396" t="s">
        <v>107</v>
      </c>
      <c r="B189" s="393">
        <v>704.75</v>
      </c>
      <c r="C189" s="381">
        <v>11.2</v>
      </c>
    </row>
    <row r="190" spans="1:12">
      <c r="A190" s="396" t="s">
        <v>101</v>
      </c>
      <c r="B190" s="393">
        <v>496.38</v>
      </c>
      <c r="C190" s="381">
        <v>10.9</v>
      </c>
    </row>
    <row r="191" spans="1:12">
      <c r="A191" s="396" t="s">
        <v>109</v>
      </c>
      <c r="B191" s="393">
        <v>324.43</v>
      </c>
      <c r="C191" s="381">
        <v>10.6</v>
      </c>
    </row>
    <row r="192" spans="1:12">
      <c r="A192" s="396" t="s">
        <v>61</v>
      </c>
      <c r="B192" s="393">
        <v>417.52</v>
      </c>
      <c r="C192" s="381">
        <v>10.5</v>
      </c>
    </row>
    <row r="193" spans="1:3">
      <c r="A193" s="396" t="s">
        <v>113</v>
      </c>
      <c r="B193" s="393">
        <v>896.5</v>
      </c>
      <c r="C193" s="381">
        <v>10.3</v>
      </c>
    </row>
    <row r="194" spans="1:3">
      <c r="A194" s="396" t="s">
        <v>108</v>
      </c>
      <c r="B194" s="393">
        <v>924.74</v>
      </c>
      <c r="C194" s="381">
        <v>10.199999999999999</v>
      </c>
    </row>
    <row r="195" spans="1:3">
      <c r="A195" s="396" t="s">
        <v>115</v>
      </c>
      <c r="B195" s="393">
        <v>5991.44</v>
      </c>
      <c r="C195" s="381">
        <v>10.1</v>
      </c>
    </row>
    <row r="196" spans="1:3">
      <c r="A196" s="396" t="s">
        <v>114</v>
      </c>
      <c r="B196" s="393">
        <v>697.38</v>
      </c>
      <c r="C196" s="381">
        <v>10.1</v>
      </c>
    </row>
    <row r="197" spans="1:3">
      <c r="A197" s="396" t="s">
        <v>110</v>
      </c>
      <c r="B197" s="393">
        <v>262.70999999999998</v>
      </c>
      <c r="C197" s="381">
        <v>10</v>
      </c>
    </row>
    <row r="198" spans="1:3">
      <c r="A198" s="396" t="s">
        <v>120</v>
      </c>
      <c r="B198" s="393">
        <v>747.35</v>
      </c>
      <c r="C198" s="381">
        <v>10</v>
      </c>
    </row>
    <row r="199" spans="1:3">
      <c r="A199" s="396" t="s">
        <v>119</v>
      </c>
      <c r="B199" s="393">
        <v>807.66</v>
      </c>
      <c r="C199" s="381">
        <v>9.6</v>
      </c>
    </row>
    <row r="200" spans="1:3">
      <c r="A200" s="396" t="s">
        <v>111</v>
      </c>
      <c r="B200" s="393">
        <v>827.75</v>
      </c>
      <c r="C200" s="381">
        <v>9</v>
      </c>
    </row>
    <row r="201" spans="1:3">
      <c r="A201" s="396" t="s">
        <v>112</v>
      </c>
      <c r="B201" s="393">
        <v>608.82000000000005</v>
      </c>
      <c r="C201" s="381">
        <v>8.6</v>
      </c>
    </row>
    <row r="202" spans="1:3">
      <c r="A202" s="396" t="s">
        <v>117</v>
      </c>
      <c r="B202" s="393">
        <v>869.8</v>
      </c>
      <c r="C202" s="381">
        <v>8.5</v>
      </c>
    </row>
    <row r="203" spans="1:3">
      <c r="A203" s="396" t="s">
        <v>105</v>
      </c>
      <c r="B203" s="393">
        <v>687.65</v>
      </c>
      <c r="C203" s="381">
        <v>8.1</v>
      </c>
    </row>
    <row r="204" spans="1:3">
      <c r="A204" s="396" t="s">
        <v>116</v>
      </c>
      <c r="B204" s="393">
        <v>113.28</v>
      </c>
      <c r="C204" s="381">
        <v>7.2</v>
      </c>
    </row>
    <row r="205" spans="1:3">
      <c r="A205" s="396" t="s">
        <v>118</v>
      </c>
      <c r="B205" s="393">
        <v>91.6</v>
      </c>
      <c r="C205" s="381">
        <v>6.1</v>
      </c>
    </row>
  </sheetData>
  <sortState ref="A91:N116">
    <sortCondition descending="1" ref="J38"/>
  </sortState>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11"/>
  <sheetViews>
    <sheetView workbookViewId="0">
      <selection activeCell="A30" sqref="A30"/>
    </sheetView>
  </sheetViews>
  <sheetFormatPr defaultRowHeight="14.25"/>
  <cols>
    <col min="1" max="1" width="64.875" customWidth="1"/>
    <col min="3" max="3" width="45.125" customWidth="1"/>
  </cols>
  <sheetData>
    <row r="1" spans="1:7" ht="39.75" customHeight="1">
      <c r="A1" s="24" t="s">
        <v>149</v>
      </c>
      <c r="C1" s="20" t="s">
        <v>17</v>
      </c>
    </row>
    <row r="2" spans="1:7" ht="22.5">
      <c r="A2" s="13"/>
      <c r="C2" s="18"/>
    </row>
    <row r="3" spans="1:7" ht="35.25" customHeight="1">
      <c r="A3" s="22" t="s">
        <v>150</v>
      </c>
      <c r="B3" s="14"/>
      <c r="C3" s="19" t="s">
        <v>12</v>
      </c>
      <c r="D3" s="14"/>
      <c r="E3" s="14"/>
      <c r="F3" s="14"/>
      <c r="G3" s="14"/>
    </row>
    <row r="4" spans="1:7" ht="32.25" customHeight="1">
      <c r="A4" s="22" t="s">
        <v>568</v>
      </c>
      <c r="B4" s="15"/>
      <c r="C4" s="19" t="s">
        <v>175</v>
      </c>
      <c r="D4" s="15"/>
      <c r="E4" s="15"/>
      <c r="F4" s="15"/>
      <c r="G4" s="15"/>
    </row>
    <row r="5" spans="1:7" ht="32.25" customHeight="1">
      <c r="A5" s="22" t="s">
        <v>173</v>
      </c>
      <c r="B5" s="15"/>
      <c r="C5" s="19" t="s">
        <v>5</v>
      </c>
      <c r="D5" s="15"/>
      <c r="E5" s="15"/>
      <c r="F5" s="15"/>
      <c r="G5" s="15"/>
    </row>
    <row r="6" spans="1:7" ht="32.25" customHeight="1">
      <c r="A6" s="23" t="s">
        <v>638</v>
      </c>
      <c r="B6" s="15"/>
      <c r="C6" s="19" t="s">
        <v>18</v>
      </c>
      <c r="D6" s="15"/>
      <c r="E6" s="15"/>
      <c r="F6" s="15"/>
      <c r="G6" s="15"/>
    </row>
    <row r="7" spans="1:7" ht="32.25" customHeight="1">
      <c r="A7" s="22" t="s">
        <v>174</v>
      </c>
      <c r="B7" s="15"/>
      <c r="C7" s="19" t="s">
        <v>138</v>
      </c>
      <c r="D7" s="15"/>
      <c r="E7" s="15"/>
      <c r="F7" s="15"/>
      <c r="G7" s="15"/>
    </row>
    <row r="8" spans="1:7" ht="32.25" customHeight="1">
      <c r="A8" s="22" t="s">
        <v>151</v>
      </c>
      <c r="B8" s="15"/>
      <c r="C8" s="19" t="s">
        <v>19</v>
      </c>
      <c r="D8" s="15"/>
      <c r="E8" s="15"/>
      <c r="F8" s="15"/>
      <c r="G8" s="15"/>
    </row>
    <row r="9" spans="1:7" ht="23.25" customHeight="1">
      <c r="A9" s="22"/>
      <c r="C9" s="18" t="s">
        <v>20</v>
      </c>
    </row>
    <row r="10" spans="1:7" ht="22.5" customHeight="1">
      <c r="A10" s="54"/>
      <c r="C10" s="19" t="s">
        <v>21</v>
      </c>
    </row>
    <row r="11" spans="1:7" ht="27" customHeight="1">
      <c r="C11" s="19"/>
    </row>
  </sheetData>
  <phoneticPr fontId="2"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C2:M40"/>
  <sheetViews>
    <sheetView workbookViewId="0">
      <selection activeCell="I13" sqref="I13"/>
    </sheetView>
  </sheetViews>
  <sheetFormatPr defaultRowHeight="14.25"/>
  <cols>
    <col min="1" max="2" width="8.125" customWidth="1"/>
    <col min="3" max="3" width="10" customWidth="1"/>
    <col min="4" max="4" width="8.5" customWidth="1"/>
    <col min="5" max="5" width="10" customWidth="1"/>
    <col min="6" max="7" width="8.375" customWidth="1"/>
    <col min="8" max="8" width="4.625" customWidth="1"/>
  </cols>
  <sheetData>
    <row r="2" spans="3:13">
      <c r="H2" s="841"/>
    </row>
    <row r="3" spans="3:13">
      <c r="H3" s="841"/>
    </row>
    <row r="4" spans="3:13">
      <c r="H4" s="841"/>
    </row>
    <row r="5" spans="3:13" ht="47.25">
      <c r="C5" s="240"/>
      <c r="D5" s="240"/>
      <c r="E5" s="240" t="s">
        <v>185</v>
      </c>
      <c r="H5" s="841"/>
      <c r="K5" s="239"/>
      <c r="L5" s="239"/>
      <c r="M5" s="239"/>
    </row>
    <row r="6" spans="3:13" ht="47.25">
      <c r="C6" s="240" t="s">
        <v>186</v>
      </c>
      <c r="D6" s="240"/>
      <c r="E6" s="240" t="s">
        <v>179</v>
      </c>
      <c r="H6" s="841"/>
      <c r="K6" s="239"/>
      <c r="L6" s="239"/>
      <c r="M6" s="239"/>
    </row>
    <row r="7" spans="3:13" ht="47.25">
      <c r="C7" s="240" t="s">
        <v>187</v>
      </c>
      <c r="D7" s="240"/>
      <c r="E7" s="240" t="s">
        <v>180</v>
      </c>
      <c r="H7" s="841"/>
      <c r="K7" s="239"/>
      <c r="L7" s="239"/>
      <c r="M7" s="239"/>
    </row>
    <row r="8" spans="3:13" ht="47.25">
      <c r="C8" s="240" t="s">
        <v>177</v>
      </c>
      <c r="D8" s="240"/>
      <c r="E8" s="240" t="s">
        <v>181</v>
      </c>
      <c r="H8" s="841"/>
      <c r="K8" s="239"/>
      <c r="L8" s="239"/>
      <c r="M8" s="239"/>
    </row>
    <row r="9" spans="3:13" ht="47.25">
      <c r="C9" s="240" t="s">
        <v>178</v>
      </c>
      <c r="D9" s="240"/>
      <c r="E9" s="240" t="s">
        <v>182</v>
      </c>
      <c r="H9" s="841"/>
      <c r="K9" s="239"/>
      <c r="L9" s="239"/>
      <c r="M9" s="239"/>
    </row>
    <row r="10" spans="3:13" ht="47.25">
      <c r="C10" s="240" t="s">
        <v>188</v>
      </c>
      <c r="D10" s="240"/>
      <c r="E10" s="240" t="s">
        <v>183</v>
      </c>
      <c r="H10" s="841"/>
      <c r="K10" s="239"/>
      <c r="L10" s="239"/>
      <c r="M10" s="239"/>
    </row>
    <row r="11" spans="3:13" ht="47.25">
      <c r="C11" s="240" t="s">
        <v>189</v>
      </c>
      <c r="D11" s="240"/>
      <c r="E11" s="240" t="s">
        <v>184</v>
      </c>
      <c r="H11" s="841"/>
      <c r="K11" s="239"/>
      <c r="L11" s="239"/>
      <c r="M11" s="239"/>
    </row>
    <row r="12" spans="3:13" ht="47.25">
      <c r="C12" s="240" t="s">
        <v>190</v>
      </c>
      <c r="D12" s="240"/>
      <c r="E12" s="240"/>
      <c r="H12" s="841"/>
      <c r="K12" s="239"/>
      <c r="L12" s="239"/>
      <c r="M12" s="239"/>
    </row>
    <row r="13" spans="3:13">
      <c r="H13" s="238"/>
    </row>
    <row r="14" spans="3:13">
      <c r="H14" s="238"/>
    </row>
    <row r="15" spans="3:13">
      <c r="H15" s="238"/>
    </row>
    <row r="16" spans="3:13">
      <c r="H16" s="238"/>
    </row>
    <row r="17" spans="8:8">
      <c r="H17" s="238"/>
    </row>
    <row r="18" spans="8:8">
      <c r="H18" s="238"/>
    </row>
    <row r="19" spans="8:8">
      <c r="H19" s="238"/>
    </row>
    <row r="20" spans="8:8">
      <c r="H20" s="238"/>
    </row>
    <row r="21" spans="8:8">
      <c r="H21" s="238"/>
    </row>
    <row r="22" spans="8:8">
      <c r="H22" s="238"/>
    </row>
    <row r="23" spans="8:8">
      <c r="H23" s="238"/>
    </row>
    <row r="24" spans="8:8">
      <c r="H24" s="238"/>
    </row>
    <row r="25" spans="8:8">
      <c r="H25" s="238"/>
    </row>
    <row r="26" spans="8:8">
      <c r="H26" s="238"/>
    </row>
    <row r="27" spans="8:8">
      <c r="H27" s="238"/>
    </row>
    <row r="28" spans="8:8">
      <c r="H28" s="238"/>
    </row>
    <row r="29" spans="8:8">
      <c r="H29" s="238"/>
    </row>
    <row r="30" spans="8:8">
      <c r="H30" s="238"/>
    </row>
    <row r="31" spans="8:8">
      <c r="H31" s="238"/>
    </row>
    <row r="32" spans="8:8">
      <c r="H32" s="238"/>
    </row>
    <row r="33" spans="8:8">
      <c r="H33" s="238"/>
    </row>
    <row r="34" spans="8:8">
      <c r="H34" s="238"/>
    </row>
    <row r="35" spans="8:8">
      <c r="H35" s="238"/>
    </row>
    <row r="36" spans="8:8">
      <c r="H36" s="238"/>
    </row>
    <row r="37" spans="8:8">
      <c r="H37" s="238"/>
    </row>
    <row r="38" spans="8:8">
      <c r="H38" s="238"/>
    </row>
    <row r="39" spans="8:8">
      <c r="H39" s="238"/>
    </row>
    <row r="40" spans="8:8">
      <c r="H40" s="238"/>
    </row>
  </sheetData>
  <mergeCells count="1">
    <mergeCell ref="H2:H12"/>
  </mergeCells>
  <phoneticPr fontId="60" type="noConversion"/>
  <printOptions horizontalCentered="1"/>
  <pageMargins left="0.19685039370078741"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2"/>
  <sheetViews>
    <sheetView workbookViewId="0">
      <selection activeCell="G10" sqref="G10"/>
    </sheetView>
  </sheetViews>
  <sheetFormatPr defaultRowHeight="14.25"/>
  <cols>
    <col min="1" max="1" width="21.375" style="411" customWidth="1"/>
    <col min="2" max="2" width="14.75" style="411" customWidth="1"/>
    <col min="3" max="3" width="9.125" style="411" customWidth="1"/>
    <col min="4" max="4" width="8.25" style="411" customWidth="1"/>
    <col min="5" max="5" width="6.125" style="411" customWidth="1"/>
    <col min="6" max="6" width="27" style="411" customWidth="1"/>
    <col min="7" max="9" width="6.625" style="411" customWidth="1"/>
    <col min="10" max="10" width="7.25" style="411" customWidth="1"/>
    <col min="11" max="11" width="7.875" style="411" customWidth="1"/>
    <col min="12" max="16384" width="9" style="411"/>
  </cols>
  <sheetData>
    <row r="1" spans="1:11" ht="32.25" customHeight="1">
      <c r="A1" s="846" t="s">
        <v>12</v>
      </c>
      <c r="B1" s="846"/>
      <c r="C1" s="846"/>
      <c r="D1" s="316"/>
      <c r="F1" s="846" t="s">
        <v>432</v>
      </c>
      <c r="G1" s="846"/>
      <c r="H1" s="846"/>
      <c r="I1" s="846"/>
      <c r="J1" s="846"/>
      <c r="K1" s="316"/>
    </row>
    <row r="2" spans="1:11" ht="23.25" customHeight="1">
      <c r="A2" s="27"/>
      <c r="B2" s="28"/>
      <c r="C2" s="844" t="s">
        <v>569</v>
      </c>
      <c r="D2" s="844"/>
      <c r="F2" s="317"/>
      <c r="I2" s="845" t="s">
        <v>433</v>
      </c>
      <c r="J2" s="845"/>
      <c r="K2" s="845"/>
    </row>
    <row r="3" spans="1:11" ht="27.75" customHeight="1">
      <c r="A3" s="849" t="s">
        <v>434</v>
      </c>
      <c r="B3" s="855" t="s">
        <v>435</v>
      </c>
      <c r="C3" s="851" t="s">
        <v>436</v>
      </c>
      <c r="D3" s="853" t="s">
        <v>201</v>
      </c>
      <c r="E3" s="256"/>
      <c r="F3" s="847" t="s">
        <v>437</v>
      </c>
      <c r="G3" s="318" t="s">
        <v>13</v>
      </c>
      <c r="H3" s="521" t="s">
        <v>14</v>
      </c>
      <c r="I3" s="857" t="s">
        <v>438</v>
      </c>
      <c r="J3" s="857"/>
      <c r="K3" s="842" t="s">
        <v>201</v>
      </c>
    </row>
    <row r="4" spans="1:11" ht="26.25" customHeight="1">
      <c r="A4" s="850"/>
      <c r="B4" s="856"/>
      <c r="C4" s="852"/>
      <c r="D4" s="854"/>
      <c r="E4" s="256"/>
      <c r="F4" s="848"/>
      <c r="G4" s="319" t="s">
        <v>439</v>
      </c>
      <c r="H4" s="319" t="s">
        <v>439</v>
      </c>
      <c r="I4" s="319" t="s">
        <v>439</v>
      </c>
      <c r="J4" s="320" t="s">
        <v>440</v>
      </c>
      <c r="K4" s="843"/>
    </row>
    <row r="5" spans="1:11" ht="46.5" customHeight="1">
      <c r="A5" s="321" t="s">
        <v>204</v>
      </c>
      <c r="B5" s="322">
        <v>7.5</v>
      </c>
      <c r="C5" s="504">
        <f>I5</f>
        <v>6.7</v>
      </c>
      <c r="D5" s="323"/>
      <c r="E5" s="256"/>
      <c r="F5" s="324" t="s">
        <v>204</v>
      </c>
      <c r="G5" s="504">
        <f>全省、全国!J4</f>
        <v>6.7</v>
      </c>
      <c r="H5" s="504">
        <f>全省、全国!D4</f>
        <v>8.1</v>
      </c>
      <c r="I5" s="607">
        <f>市州!C24</f>
        <v>6.7</v>
      </c>
      <c r="J5" s="667">
        <f>市州!D24</f>
        <v>19</v>
      </c>
      <c r="K5" s="323"/>
    </row>
    <row r="6" spans="1:11" ht="46.5" customHeight="1">
      <c r="A6" s="321" t="s">
        <v>441</v>
      </c>
      <c r="B6" s="322">
        <v>8.5</v>
      </c>
      <c r="C6" s="504">
        <f>全市经济!D6</f>
        <v>5.7</v>
      </c>
      <c r="D6" s="323"/>
      <c r="E6" s="256"/>
      <c r="F6" s="324" t="s">
        <v>442</v>
      </c>
      <c r="G6" s="504">
        <f>全省、全国!J8</f>
        <v>6.4</v>
      </c>
      <c r="H6" s="504">
        <f>市州!G5</f>
        <v>8.4</v>
      </c>
      <c r="I6" s="607">
        <f>全市经济!D6</f>
        <v>5.7</v>
      </c>
      <c r="J6" s="667">
        <f>市州!H24</f>
        <v>19</v>
      </c>
      <c r="K6" s="325"/>
    </row>
    <row r="7" spans="1:11" ht="46.5" customHeight="1">
      <c r="A7" s="321" t="s">
        <v>443</v>
      </c>
      <c r="B7" s="326">
        <v>8</v>
      </c>
      <c r="C7" s="463">
        <f>全市经济!I60</f>
        <v>5.6</v>
      </c>
      <c r="D7" s="323"/>
      <c r="E7" s="256"/>
      <c r="F7" s="324" t="s">
        <v>443</v>
      </c>
      <c r="G7" s="504">
        <f>全省、全国!J9</f>
        <v>5.4</v>
      </c>
      <c r="H7" s="504">
        <f>市州!C33</f>
        <v>10.6</v>
      </c>
      <c r="I7" s="503">
        <f>全市经济!D7</f>
        <v>5.6</v>
      </c>
      <c r="J7" s="505">
        <f>市州!D52</f>
        <v>19</v>
      </c>
      <c r="K7" s="325"/>
    </row>
    <row r="8" spans="1:11" ht="46.5" customHeight="1">
      <c r="A8" s="321" t="s">
        <v>444</v>
      </c>
      <c r="B8" s="322">
        <v>10</v>
      </c>
      <c r="C8" s="504">
        <f>全市经济!C94</f>
        <v>11.1</v>
      </c>
      <c r="D8" s="323"/>
      <c r="E8" s="256"/>
      <c r="F8" s="324" t="s">
        <v>444</v>
      </c>
      <c r="G8" s="504">
        <f>全省、全国!J10</f>
        <v>9.3000000000000007</v>
      </c>
      <c r="H8" s="504">
        <f>市州!H33</f>
        <v>11.4</v>
      </c>
      <c r="I8" s="607">
        <f>全市经济!D8</f>
        <v>11.1</v>
      </c>
      <c r="J8" s="667">
        <v>17</v>
      </c>
      <c r="K8" s="325"/>
    </row>
    <row r="9" spans="1:11" ht="46.5" customHeight="1">
      <c r="A9" s="321" t="s">
        <v>445</v>
      </c>
      <c r="B9" s="322">
        <v>8.5</v>
      </c>
      <c r="C9" s="809">
        <f>全市经济!C150</f>
        <v>8.3000000000000007</v>
      </c>
      <c r="D9" s="323"/>
      <c r="E9" s="256"/>
      <c r="F9" s="327" t="s">
        <v>446</v>
      </c>
      <c r="G9" s="504">
        <f>全省、全国!J11</f>
        <v>7.9</v>
      </c>
      <c r="H9" s="504">
        <f>全省、全国!D11</f>
        <v>8.3000000000000007</v>
      </c>
      <c r="I9" s="607">
        <f>全市经济!C150</f>
        <v>8.3000000000000007</v>
      </c>
      <c r="J9" s="667">
        <v>13</v>
      </c>
      <c r="K9" s="323"/>
    </row>
    <row r="10" spans="1:11" ht="46.5" customHeight="1">
      <c r="A10" s="321" t="s">
        <v>447</v>
      </c>
      <c r="B10" s="322">
        <v>9.5</v>
      </c>
      <c r="C10" s="809">
        <f>全市经济!I150</f>
        <v>9.1</v>
      </c>
      <c r="D10" s="323"/>
      <c r="E10" s="256"/>
      <c r="F10" s="327" t="s">
        <v>448</v>
      </c>
      <c r="G10" s="504">
        <f>全省、全国!J12</f>
        <v>8.9</v>
      </c>
      <c r="H10" s="504">
        <f>全省、全国!D12</f>
        <v>9.1999999999999993</v>
      </c>
      <c r="I10" s="807">
        <f>全市经济!I150</f>
        <v>9.1</v>
      </c>
      <c r="J10" s="808">
        <v>18</v>
      </c>
      <c r="K10" s="323"/>
    </row>
    <row r="11" spans="1:11" ht="46.5" customHeight="1">
      <c r="A11" s="321" t="s">
        <v>449</v>
      </c>
      <c r="B11" s="322">
        <v>6</v>
      </c>
      <c r="C11" s="463">
        <f>全市经济!I95</f>
        <v>16.04</v>
      </c>
      <c r="D11" s="328" t="s">
        <v>225</v>
      </c>
      <c r="E11" s="256"/>
      <c r="F11" s="329" t="s">
        <v>449</v>
      </c>
      <c r="G11" s="675">
        <v>8.6999999999999993</v>
      </c>
      <c r="H11" s="675">
        <f>市州!C60</f>
        <v>13.3</v>
      </c>
      <c r="I11" s="608">
        <f>全市经济!I95</f>
        <v>16.04</v>
      </c>
      <c r="J11" s="330"/>
      <c r="K11" s="331"/>
    </row>
    <row r="12" spans="1:11" ht="46.5" customHeight="1">
      <c r="A12" s="332" t="s">
        <v>450</v>
      </c>
      <c r="B12" s="333" t="s">
        <v>451</v>
      </c>
      <c r="C12" s="668">
        <f>全市经济!I120-100</f>
        <v>1.4291470999999945</v>
      </c>
      <c r="D12" s="334"/>
      <c r="E12" s="256"/>
      <c r="F12" s="256"/>
      <c r="G12" s="256"/>
      <c r="H12" s="256"/>
      <c r="I12" s="256"/>
      <c r="J12" s="256"/>
      <c r="K12" s="335"/>
    </row>
  </sheetData>
  <mergeCells count="11">
    <mergeCell ref="K3:K4"/>
    <mergeCell ref="C2:D2"/>
    <mergeCell ref="I2:K2"/>
    <mergeCell ref="F1:J1"/>
    <mergeCell ref="F3:F4"/>
    <mergeCell ref="A1:C1"/>
    <mergeCell ref="A3:A4"/>
    <mergeCell ref="C3:C4"/>
    <mergeCell ref="D3:D4"/>
    <mergeCell ref="B3:B4"/>
    <mergeCell ref="I3:J3"/>
  </mergeCells>
  <phoneticPr fontId="2" type="noConversion"/>
  <printOptions horizontalCentered="1"/>
  <pageMargins left="0.39370078740157483" right="0.39370078740157483" top="0.59055118110236227" bottom="0.59055118110236227"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82"/>
  <sheetViews>
    <sheetView zoomScaleNormal="100" workbookViewId="0">
      <selection activeCell="M12" sqref="M12"/>
    </sheetView>
  </sheetViews>
  <sheetFormatPr defaultRowHeight="14.25"/>
  <cols>
    <col min="1" max="1" width="34.375" style="411" customWidth="1"/>
    <col min="2" max="2" width="12.25" style="411" customWidth="1"/>
    <col min="3" max="3" width="10.25" style="411" customWidth="1"/>
    <col min="4" max="4" width="8.75" style="411" customWidth="1"/>
    <col min="5" max="5" width="9" style="411" customWidth="1"/>
    <col min="6" max="6" width="3.75" style="411" customWidth="1"/>
    <col min="7" max="7" width="37" style="411" customWidth="1"/>
    <col min="8" max="8" width="10.5" style="411" customWidth="1"/>
    <col min="9" max="9" width="8.875" style="411" customWidth="1"/>
    <col min="10" max="10" width="9" style="411"/>
    <col min="11" max="11" width="11.125" style="411" customWidth="1"/>
    <col min="12" max="12" width="10.5" style="411" bestFit="1" customWidth="1"/>
    <col min="13" max="14" width="9" style="411" customWidth="1"/>
    <col min="15" max="15" width="10.875" style="411" customWidth="1"/>
    <col min="16" max="16" width="9" style="411" customWidth="1"/>
    <col min="17" max="16384" width="9" style="411"/>
  </cols>
  <sheetData>
    <row r="1" spans="1:13" ht="24" customHeight="1">
      <c r="A1" s="879" t="s">
        <v>5</v>
      </c>
      <c r="B1" s="879"/>
      <c r="C1" s="879"/>
      <c r="D1" s="879"/>
      <c r="E1" s="879"/>
      <c r="G1" s="873" t="s">
        <v>195</v>
      </c>
      <c r="H1" s="873"/>
      <c r="I1" s="873"/>
    </row>
    <row r="2" spans="1:13" ht="21" customHeight="1">
      <c r="A2" s="880" t="s">
        <v>196</v>
      </c>
      <c r="B2" s="880"/>
      <c r="C2" s="880"/>
      <c r="D2" s="880"/>
      <c r="E2" s="880"/>
      <c r="H2" s="256"/>
      <c r="I2" s="82" t="s">
        <v>197</v>
      </c>
    </row>
    <row r="3" spans="1:13" ht="28.5" customHeight="1">
      <c r="A3" s="524" t="s">
        <v>15</v>
      </c>
      <c r="B3" s="529" t="s">
        <v>198</v>
      </c>
      <c r="C3" s="336" t="s">
        <v>199</v>
      </c>
      <c r="D3" s="529" t="s">
        <v>200</v>
      </c>
      <c r="E3" s="530" t="s">
        <v>201</v>
      </c>
      <c r="F3" s="274"/>
      <c r="G3" s="83"/>
      <c r="H3" s="690" t="s">
        <v>643</v>
      </c>
      <c r="I3" s="530" t="s">
        <v>202</v>
      </c>
    </row>
    <row r="4" spans="1:13" ht="21" customHeight="1">
      <c r="A4" s="337" t="s">
        <v>203</v>
      </c>
      <c r="B4" s="347" t="s">
        <v>4</v>
      </c>
      <c r="C4" s="448">
        <f>H4/10000</f>
        <v>893.85360000000003</v>
      </c>
      <c r="D4" s="760">
        <f>I4</f>
        <v>6.7</v>
      </c>
      <c r="E4" s="84"/>
      <c r="F4" s="85"/>
      <c r="G4" s="86" t="s">
        <v>204</v>
      </c>
      <c r="H4" s="794">
        <f>县区!B5</f>
        <v>8938536</v>
      </c>
      <c r="I4" s="795">
        <v>6.7</v>
      </c>
      <c r="J4" s="87"/>
      <c r="L4" s="88"/>
      <c r="M4" s="88"/>
    </row>
    <row r="5" spans="1:13" ht="21" customHeight="1">
      <c r="A5" s="339" t="s">
        <v>205</v>
      </c>
      <c r="B5" s="347" t="s">
        <v>206</v>
      </c>
      <c r="C5" s="805">
        <v>53.82</v>
      </c>
      <c r="D5" s="760">
        <v>4.2</v>
      </c>
      <c r="E5" s="84"/>
      <c r="F5" s="85"/>
      <c r="G5" s="86" t="s">
        <v>207</v>
      </c>
      <c r="H5" s="774">
        <v>312495</v>
      </c>
      <c r="I5" s="773">
        <v>4.0999999999999996</v>
      </c>
      <c r="L5" s="89"/>
      <c r="M5" s="89"/>
    </row>
    <row r="6" spans="1:13" ht="21" customHeight="1">
      <c r="A6" s="339" t="s">
        <v>208</v>
      </c>
      <c r="B6" s="347" t="s">
        <v>16</v>
      </c>
      <c r="C6" s="533" t="s">
        <v>209</v>
      </c>
      <c r="D6" s="546">
        <f>B30</f>
        <v>5.7</v>
      </c>
      <c r="E6" s="420"/>
      <c r="F6" s="85"/>
      <c r="G6" s="86" t="s">
        <v>210</v>
      </c>
      <c r="H6" s="774">
        <v>5630408</v>
      </c>
      <c r="I6" s="773">
        <v>6.4</v>
      </c>
      <c r="L6" s="89"/>
      <c r="M6" s="89"/>
    </row>
    <row r="7" spans="1:13" ht="21" customHeight="1">
      <c r="A7" s="339" t="s">
        <v>211</v>
      </c>
      <c r="B7" s="347" t="s">
        <v>4</v>
      </c>
      <c r="C7" s="448"/>
      <c r="D7" s="538">
        <f>I60</f>
        <v>5.6</v>
      </c>
      <c r="E7" s="420"/>
      <c r="F7" s="85"/>
      <c r="G7" s="86" t="s">
        <v>212</v>
      </c>
      <c r="H7" s="774">
        <v>2995633</v>
      </c>
      <c r="I7" s="773">
        <v>7.8</v>
      </c>
      <c r="L7" s="89"/>
      <c r="M7" s="89"/>
    </row>
    <row r="8" spans="1:13" ht="21" customHeight="1">
      <c r="A8" s="339" t="s">
        <v>213</v>
      </c>
      <c r="B8" s="347" t="s">
        <v>4</v>
      </c>
      <c r="C8" s="448">
        <f>B94/10000</f>
        <v>259.64697999999999</v>
      </c>
      <c r="D8" s="632">
        <f>C94</f>
        <v>11.1</v>
      </c>
      <c r="E8" s="420"/>
      <c r="F8" s="85"/>
      <c r="G8" s="86" t="s">
        <v>214</v>
      </c>
      <c r="H8" s="774">
        <v>5352120</v>
      </c>
      <c r="I8" s="773">
        <v>6.3</v>
      </c>
      <c r="L8" s="89"/>
      <c r="M8" s="89"/>
    </row>
    <row r="9" spans="1:13" ht="21" customHeight="1">
      <c r="A9" s="339" t="s">
        <v>215</v>
      </c>
      <c r="B9" s="347" t="s">
        <v>216</v>
      </c>
      <c r="C9" s="511">
        <f>B150</f>
        <v>30008</v>
      </c>
      <c r="D9" s="806">
        <f>C150</f>
        <v>8.3000000000000007</v>
      </c>
      <c r="E9" s="84"/>
      <c r="F9" s="85"/>
      <c r="G9" s="86" t="s">
        <v>217</v>
      </c>
      <c r="H9" s="774">
        <v>334797</v>
      </c>
      <c r="I9" s="773">
        <v>7.7</v>
      </c>
      <c r="L9" s="89"/>
      <c r="M9" s="89"/>
    </row>
    <row r="10" spans="1:13" ht="21" customHeight="1">
      <c r="A10" s="339" t="s">
        <v>218</v>
      </c>
      <c r="B10" s="347" t="s">
        <v>216</v>
      </c>
      <c r="C10" s="511">
        <f>H150</f>
        <v>12426</v>
      </c>
      <c r="D10" s="806">
        <f>I150</f>
        <v>9.1</v>
      </c>
      <c r="E10" s="84"/>
      <c r="F10" s="90"/>
      <c r="G10" s="86" t="s">
        <v>219</v>
      </c>
      <c r="H10" s="774">
        <v>635516</v>
      </c>
      <c r="I10" s="773">
        <v>8.6999999999999993</v>
      </c>
      <c r="L10" s="89"/>
      <c r="M10" s="89"/>
    </row>
    <row r="11" spans="1:13" ht="21" customHeight="1">
      <c r="A11" s="341" t="s">
        <v>220</v>
      </c>
      <c r="B11" s="347" t="s">
        <v>16</v>
      </c>
      <c r="C11" s="538">
        <f>I120</f>
        <v>101.42914709999999</v>
      </c>
      <c r="D11" s="538">
        <f>C11-100</f>
        <v>1.4291470999999945</v>
      </c>
      <c r="E11" s="420"/>
      <c r="F11" s="90"/>
      <c r="G11" s="86" t="s">
        <v>221</v>
      </c>
      <c r="H11" s="774">
        <v>372755</v>
      </c>
      <c r="I11" s="773">
        <v>7.8</v>
      </c>
      <c r="L11" s="89"/>
      <c r="M11" s="89"/>
    </row>
    <row r="12" spans="1:13" ht="21" customHeight="1">
      <c r="A12" s="91" t="s">
        <v>222</v>
      </c>
      <c r="B12" s="347" t="s">
        <v>16</v>
      </c>
      <c r="C12" s="538">
        <f>I138</f>
        <v>103.4</v>
      </c>
      <c r="D12" s="519">
        <f>C12-100</f>
        <v>3.4000000000000057</v>
      </c>
      <c r="E12" s="420"/>
      <c r="F12" s="90"/>
      <c r="G12" s="86" t="s">
        <v>223</v>
      </c>
      <c r="H12" s="774">
        <v>228106</v>
      </c>
      <c r="I12" s="773">
        <v>8.8000000000000007</v>
      </c>
      <c r="L12" s="89"/>
      <c r="M12" s="89"/>
    </row>
    <row r="13" spans="1:13" ht="21" customHeight="1">
      <c r="A13" s="337" t="s">
        <v>224</v>
      </c>
      <c r="B13" s="347" t="s">
        <v>4</v>
      </c>
      <c r="C13" s="363">
        <f>H95/10000</f>
        <v>45.095799999999997</v>
      </c>
      <c r="D13" s="364">
        <f>I95</f>
        <v>16.04</v>
      </c>
      <c r="E13" s="420" t="s">
        <v>225</v>
      </c>
      <c r="F13" s="85"/>
      <c r="G13" s="86" t="s">
        <v>226</v>
      </c>
      <c r="H13" s="774">
        <v>431794</v>
      </c>
      <c r="I13" s="773">
        <v>2.2000000000000002</v>
      </c>
      <c r="L13" s="89"/>
      <c r="M13" s="89"/>
    </row>
    <row r="14" spans="1:13" ht="21" customHeight="1">
      <c r="A14" s="339" t="s">
        <v>227</v>
      </c>
      <c r="B14" s="347" t="s">
        <v>4</v>
      </c>
      <c r="C14" s="363">
        <f>H100/10000</f>
        <v>107.7525</v>
      </c>
      <c r="D14" s="364">
        <f>I100</f>
        <v>13.85</v>
      </c>
      <c r="E14" s="420"/>
      <c r="F14" s="85"/>
      <c r="G14" s="86" t="s">
        <v>228</v>
      </c>
      <c r="H14" s="774">
        <v>136604</v>
      </c>
      <c r="I14" s="773">
        <v>9.6</v>
      </c>
      <c r="L14" s="89"/>
      <c r="M14" s="89"/>
    </row>
    <row r="15" spans="1:13" ht="21" customHeight="1">
      <c r="A15" s="339" t="s">
        <v>551</v>
      </c>
      <c r="B15" s="347" t="s">
        <v>4</v>
      </c>
      <c r="C15" s="363">
        <f>H105/10000</f>
        <v>81.199600000000004</v>
      </c>
      <c r="D15" s="364">
        <f>I105</f>
        <v>23.6</v>
      </c>
      <c r="E15" s="420"/>
      <c r="F15" s="90"/>
      <c r="G15" s="92" t="s">
        <v>229</v>
      </c>
      <c r="H15" s="772">
        <v>1130900</v>
      </c>
      <c r="I15" s="771">
        <v>9.1</v>
      </c>
      <c r="L15" s="89"/>
      <c r="M15" s="89"/>
    </row>
    <row r="16" spans="1:13" ht="21" customHeight="1">
      <c r="A16" s="339" t="s">
        <v>230</v>
      </c>
      <c r="B16" s="347" t="s">
        <v>4</v>
      </c>
      <c r="C16" s="363">
        <f>H106/10000</f>
        <v>78.328199999999995</v>
      </c>
      <c r="D16" s="364">
        <f>I106</f>
        <v>23.31</v>
      </c>
      <c r="E16" s="420"/>
      <c r="F16" s="90"/>
      <c r="H16" s="93"/>
      <c r="I16" s="93"/>
    </row>
    <row r="17" spans="1:9" ht="21" customHeight="1">
      <c r="A17" s="339" t="s">
        <v>548</v>
      </c>
      <c r="B17" s="347" t="s">
        <v>4</v>
      </c>
      <c r="C17" s="448">
        <f>B121/10000</f>
        <v>1017.6252054253999</v>
      </c>
      <c r="D17" s="538">
        <f>D121</f>
        <v>3.69</v>
      </c>
      <c r="E17" s="96" t="s">
        <v>231</v>
      </c>
      <c r="F17" s="90"/>
      <c r="G17" s="256"/>
      <c r="H17" s="94"/>
      <c r="I17" s="94"/>
    </row>
    <row r="18" spans="1:9" ht="21" customHeight="1">
      <c r="A18" s="339" t="s">
        <v>232</v>
      </c>
      <c r="B18" s="347" t="s">
        <v>206</v>
      </c>
      <c r="C18" s="448">
        <f>B133/10000</f>
        <v>783.1987841463</v>
      </c>
      <c r="D18" s="538">
        <f>D133</f>
        <v>-1.55</v>
      </c>
      <c r="E18" s="96" t="s">
        <v>231</v>
      </c>
      <c r="F18" s="90"/>
      <c r="G18" s="83" t="s">
        <v>0</v>
      </c>
      <c r="H18" s="691" t="str">
        <f>H3</f>
        <v>三季度</v>
      </c>
      <c r="I18" s="95"/>
    </row>
    <row r="19" spans="1:9" ht="21" customHeight="1">
      <c r="A19" s="341" t="s">
        <v>549</v>
      </c>
      <c r="B19" s="97" t="s">
        <v>206</v>
      </c>
      <c r="C19" s="604">
        <f>B101</f>
        <v>23.72</v>
      </c>
      <c r="D19" s="604">
        <f>C101</f>
        <v>17.8</v>
      </c>
      <c r="E19" s="420"/>
      <c r="F19" s="90"/>
      <c r="G19" s="86" t="s">
        <v>1</v>
      </c>
      <c r="H19" s="760">
        <v>2.1</v>
      </c>
      <c r="I19" s="256"/>
    </row>
    <row r="20" spans="1:9" ht="21" customHeight="1">
      <c r="A20" s="341" t="s">
        <v>233</v>
      </c>
      <c r="B20" s="97" t="s">
        <v>206</v>
      </c>
      <c r="C20" s="604">
        <f>B102</f>
        <v>9.4600000000000009</v>
      </c>
      <c r="D20" s="604">
        <f>C102</f>
        <v>16.5</v>
      </c>
      <c r="E20" s="420"/>
      <c r="F20" s="90"/>
      <c r="G20" s="86" t="s">
        <v>2</v>
      </c>
      <c r="H20" s="760">
        <v>67.5</v>
      </c>
      <c r="I20" s="256"/>
    </row>
    <row r="21" spans="1:9" ht="21" customHeight="1">
      <c r="A21" s="483" t="s">
        <v>550</v>
      </c>
      <c r="B21" s="484" t="s">
        <v>4</v>
      </c>
      <c r="C21" s="449">
        <f>B104/10000</f>
        <v>550.40769999999998</v>
      </c>
      <c r="D21" s="545">
        <f>C104</f>
        <v>9.49</v>
      </c>
      <c r="F21" s="90"/>
      <c r="G21" s="92" t="s">
        <v>3</v>
      </c>
      <c r="H21" s="598">
        <v>30.4</v>
      </c>
      <c r="I21" s="256"/>
    </row>
    <row r="22" spans="1:9" ht="21" customHeight="1">
      <c r="A22" s="485"/>
      <c r="B22" s="486"/>
      <c r="C22" s="487"/>
      <c r="D22" s="488"/>
      <c r="E22" s="291"/>
      <c r="F22" s="90"/>
      <c r="G22" s="874" t="s">
        <v>234</v>
      </c>
      <c r="H22" s="874"/>
      <c r="I22" s="874"/>
    </row>
    <row r="23" spans="1:9" ht="21" customHeight="1">
      <c r="A23" s="489"/>
      <c r="B23" s="490"/>
      <c r="C23" s="143"/>
      <c r="D23" s="315"/>
      <c r="E23" s="90"/>
      <c r="F23" s="90"/>
      <c r="G23" s="874"/>
      <c r="H23" s="874"/>
      <c r="I23" s="874"/>
    </row>
    <row r="24" spans="1:9" ht="21" customHeight="1">
      <c r="F24" s="90"/>
      <c r="G24" s="874"/>
      <c r="H24" s="874"/>
      <c r="I24" s="874"/>
    </row>
    <row r="25" spans="1:9" ht="21" customHeight="1">
      <c r="F25" s="90"/>
      <c r="G25" s="874"/>
      <c r="H25" s="874"/>
      <c r="I25" s="874"/>
    </row>
    <row r="26" spans="1:9" ht="21" customHeight="1">
      <c r="F26" s="90"/>
      <c r="G26" s="874"/>
      <c r="H26" s="874"/>
      <c r="I26" s="874"/>
    </row>
    <row r="27" spans="1:9" ht="18.75" customHeight="1">
      <c r="A27" s="875" t="s">
        <v>235</v>
      </c>
      <c r="B27" s="875"/>
      <c r="C27" s="875"/>
      <c r="D27" s="256"/>
      <c r="E27" s="256"/>
      <c r="F27" s="90"/>
      <c r="G27" s="875" t="s">
        <v>235</v>
      </c>
      <c r="H27" s="875"/>
      <c r="I27" s="875"/>
    </row>
    <row r="28" spans="1:9" ht="18.75" customHeight="1">
      <c r="A28" s="98"/>
      <c r="B28" s="396"/>
      <c r="C28" s="99"/>
      <c r="D28" s="256"/>
      <c r="E28" s="256"/>
      <c r="F28" s="90"/>
      <c r="G28" s="98"/>
      <c r="H28" s="396"/>
      <c r="I28" s="99" t="s">
        <v>236</v>
      </c>
    </row>
    <row r="29" spans="1:9" ht="18" customHeight="1">
      <c r="A29" s="83"/>
      <c r="B29" s="100" t="s">
        <v>172</v>
      </c>
      <c r="C29" s="101"/>
      <c r="E29" s="256"/>
      <c r="F29" s="90"/>
      <c r="G29" s="83" t="s">
        <v>237</v>
      </c>
      <c r="H29" s="102" t="s">
        <v>238</v>
      </c>
      <c r="I29" s="305" t="s">
        <v>239</v>
      </c>
    </row>
    <row r="30" spans="1:9" ht="18" customHeight="1">
      <c r="A30" s="103" t="s">
        <v>240</v>
      </c>
      <c r="B30" s="677">
        <v>5.7</v>
      </c>
      <c r="C30" s="246"/>
      <c r="D30" s="256"/>
      <c r="E30" s="256"/>
      <c r="F30" s="256"/>
      <c r="G30" s="104" t="s">
        <v>241</v>
      </c>
      <c r="H30" s="680">
        <f>56526783.5/10000</f>
        <v>5652.6783500000001</v>
      </c>
      <c r="I30" s="681">
        <v>6.6</v>
      </c>
    </row>
    <row r="31" spans="1:9" ht="18" customHeight="1">
      <c r="A31" s="105" t="s">
        <v>242</v>
      </c>
      <c r="B31" s="624">
        <v>8.8000000000000007</v>
      </c>
      <c r="C31" s="312"/>
      <c r="D31" s="256"/>
      <c r="E31" s="256"/>
      <c r="F31" s="256"/>
      <c r="G31" s="106" t="s">
        <v>6</v>
      </c>
      <c r="H31" s="680">
        <f>8792663.6/10000</f>
        <v>879.26635999999996</v>
      </c>
      <c r="I31" s="681">
        <v>14</v>
      </c>
    </row>
    <row r="32" spans="1:9" ht="18" customHeight="1">
      <c r="A32" s="105" t="s">
        <v>243</v>
      </c>
      <c r="B32" s="624">
        <v>5.6</v>
      </c>
      <c r="C32" s="312"/>
      <c r="D32" s="256"/>
      <c r="E32" s="256"/>
      <c r="F32" s="256"/>
      <c r="G32" s="104" t="s">
        <v>7</v>
      </c>
      <c r="H32" s="680">
        <f>4567971/10000</f>
        <v>456.7971</v>
      </c>
      <c r="I32" s="681">
        <v>3.9</v>
      </c>
    </row>
    <row r="33" spans="1:11" ht="18" customHeight="1">
      <c r="A33" s="105" t="s">
        <v>244</v>
      </c>
      <c r="B33" s="678">
        <v>6.7</v>
      </c>
      <c r="C33" s="107"/>
      <c r="D33" s="256"/>
      <c r="E33" s="256"/>
      <c r="F33" s="256"/>
      <c r="G33" s="104" t="s">
        <v>8</v>
      </c>
      <c r="H33" s="680">
        <f>4667305/10000</f>
        <v>466.73050000000001</v>
      </c>
      <c r="I33" s="681">
        <v>9.1999999999999993</v>
      </c>
    </row>
    <row r="34" spans="1:11" ht="18" customHeight="1">
      <c r="A34" s="108" t="s">
        <v>245</v>
      </c>
      <c r="B34" s="678">
        <v>10.199999999999999</v>
      </c>
      <c r="C34" s="109"/>
      <c r="D34" s="256"/>
      <c r="E34" s="256"/>
      <c r="F34" s="256"/>
      <c r="G34" s="423" t="s">
        <v>9</v>
      </c>
      <c r="H34" s="680">
        <f>4270918/10000</f>
        <v>427.09179999999998</v>
      </c>
      <c r="I34" s="824">
        <v>13.8</v>
      </c>
    </row>
    <row r="35" spans="1:11" ht="18" customHeight="1">
      <c r="A35" s="108" t="s">
        <v>246</v>
      </c>
      <c r="B35" s="678">
        <v>0.1</v>
      </c>
      <c r="C35" s="109"/>
      <c r="D35" s="256"/>
      <c r="E35" s="256"/>
      <c r="F35" s="256"/>
      <c r="G35" s="428" t="s">
        <v>247</v>
      </c>
      <c r="H35" s="456"/>
      <c r="I35" s="824">
        <v>63</v>
      </c>
    </row>
    <row r="36" spans="1:11" ht="18" customHeight="1">
      <c r="A36" s="108" t="s">
        <v>248</v>
      </c>
      <c r="B36" s="678">
        <v>9.8000000000000007</v>
      </c>
      <c r="C36" s="109"/>
      <c r="D36" s="256"/>
      <c r="E36" s="256"/>
      <c r="F36" s="256"/>
      <c r="G36" s="428" t="s">
        <v>249</v>
      </c>
      <c r="H36" s="429"/>
      <c r="I36" s="824">
        <v>76.3</v>
      </c>
    </row>
    <row r="37" spans="1:11" ht="18" customHeight="1">
      <c r="A37" s="108" t="s">
        <v>250</v>
      </c>
      <c r="B37" s="678">
        <v>2.9</v>
      </c>
      <c r="C37" s="109"/>
      <c r="D37" s="256"/>
      <c r="E37" s="256"/>
      <c r="F37" s="256"/>
      <c r="G37" s="430" t="s">
        <v>251</v>
      </c>
      <c r="H37" s="429"/>
      <c r="I37" s="824">
        <v>2.1</v>
      </c>
    </row>
    <row r="38" spans="1:11" ht="18" customHeight="1">
      <c r="A38" s="108" t="s">
        <v>252</v>
      </c>
      <c r="B38" s="678">
        <v>17.399999999999999</v>
      </c>
      <c r="C38" s="109"/>
      <c r="E38" s="256"/>
      <c r="F38" s="256"/>
      <c r="G38" s="430" t="s">
        <v>253</v>
      </c>
      <c r="H38" s="429"/>
      <c r="I38" s="824">
        <v>13.5</v>
      </c>
    </row>
    <row r="39" spans="1:11" ht="18" customHeight="1">
      <c r="A39" s="108" t="s">
        <v>254</v>
      </c>
      <c r="B39" s="678">
        <v>8.4</v>
      </c>
      <c r="C39" s="109"/>
      <c r="E39" s="256"/>
      <c r="F39" s="256"/>
      <c r="G39" s="430" t="s">
        <v>255</v>
      </c>
      <c r="H39" s="457"/>
      <c r="I39" s="824">
        <v>10.6</v>
      </c>
    </row>
    <row r="40" spans="1:11" ht="18" customHeight="1">
      <c r="A40" s="108" t="s">
        <v>256</v>
      </c>
      <c r="B40" s="678">
        <v>9.1999999999999993</v>
      </c>
      <c r="C40" s="109"/>
      <c r="E40" s="256"/>
      <c r="F40" s="256"/>
      <c r="G40" s="424" t="s">
        <v>257</v>
      </c>
      <c r="H40" s="511">
        <f>2631617.9/10000</f>
        <v>263.16179</v>
      </c>
      <c r="I40" s="683">
        <v>5.2</v>
      </c>
    </row>
    <row r="41" spans="1:11" ht="18" customHeight="1">
      <c r="A41" s="108" t="s">
        <v>258</v>
      </c>
      <c r="B41" s="678">
        <v>-3.8</v>
      </c>
      <c r="C41" s="109"/>
      <c r="D41" s="256"/>
      <c r="E41" s="256"/>
      <c r="G41" s="111" t="s">
        <v>259</v>
      </c>
      <c r="H41" s="682">
        <v>342.5548</v>
      </c>
      <c r="I41" s="683">
        <v>8.9420999999999999</v>
      </c>
    </row>
    <row r="42" spans="1:11" ht="18" customHeight="1">
      <c r="A42" s="108" t="s">
        <v>260</v>
      </c>
      <c r="B42" s="678">
        <v>6.1</v>
      </c>
      <c r="C42" s="109"/>
      <c r="D42" s="256"/>
      <c r="E42" s="256"/>
      <c r="G42" s="112" t="s">
        <v>261</v>
      </c>
      <c r="H42" s="603">
        <v>171.11519999999999</v>
      </c>
      <c r="I42" s="598">
        <v>9.6332000000000004</v>
      </c>
    </row>
    <row r="43" spans="1:11" ht="18" customHeight="1">
      <c r="A43" s="108" t="s">
        <v>262</v>
      </c>
      <c r="B43" s="678">
        <v>-0.6</v>
      </c>
      <c r="C43" s="109"/>
      <c r="D43" s="256"/>
      <c r="E43" s="256"/>
      <c r="G43" s="98"/>
      <c r="H43" s="396"/>
      <c r="I43" s="82" t="s">
        <v>263</v>
      </c>
    </row>
    <row r="44" spans="1:11" ht="18" customHeight="1">
      <c r="A44" s="113" t="s">
        <v>264</v>
      </c>
      <c r="B44" s="679">
        <v>98.5</v>
      </c>
      <c r="C44" s="109"/>
      <c r="D44" s="256"/>
      <c r="E44" s="256"/>
      <c r="G44" s="83" t="s">
        <v>265</v>
      </c>
      <c r="H44" s="507" t="s">
        <v>610</v>
      </c>
      <c r="I44" s="305" t="s">
        <v>266</v>
      </c>
    </row>
    <row r="45" spans="1:11" ht="18" customHeight="1">
      <c r="A45" s="114"/>
      <c r="B45" s="114"/>
      <c r="C45" s="115"/>
      <c r="D45" s="256"/>
      <c r="E45" s="256"/>
      <c r="G45" s="104" t="s">
        <v>10</v>
      </c>
      <c r="H45" s="511">
        <v>326</v>
      </c>
      <c r="I45" s="596"/>
      <c r="K45" s="415"/>
    </row>
    <row r="46" spans="1:11" ht="18" customHeight="1">
      <c r="A46" s="415"/>
      <c r="B46" s="117"/>
      <c r="C46" s="315"/>
      <c r="D46" s="256"/>
      <c r="E46" s="256"/>
      <c r="G46" s="104" t="s">
        <v>267</v>
      </c>
      <c r="H46" s="511">
        <v>58</v>
      </c>
      <c r="I46" s="596"/>
      <c r="K46" s="315"/>
    </row>
    <row r="47" spans="1:11" ht="18" customHeight="1">
      <c r="A47" s="415"/>
      <c r="B47" s="415"/>
      <c r="C47" s="415"/>
      <c r="D47" s="256"/>
      <c r="E47" s="256"/>
      <c r="G47" s="110" t="s">
        <v>11</v>
      </c>
      <c r="H47" s="538">
        <v>17.8</v>
      </c>
      <c r="I47" s="535">
        <v>0</v>
      </c>
      <c r="K47" s="315"/>
    </row>
    <row r="48" spans="1:11" ht="18" customHeight="1">
      <c r="A48" s="118"/>
      <c r="B48" s="315"/>
      <c r="C48" s="315"/>
      <c r="D48" s="256"/>
      <c r="E48" s="256"/>
      <c r="G48" s="104" t="s">
        <v>268</v>
      </c>
      <c r="H48" s="511">
        <v>7711518</v>
      </c>
      <c r="I48" s="544">
        <v>6.6</v>
      </c>
      <c r="K48" s="367"/>
    </row>
    <row r="49" spans="1:12" ht="18" customHeight="1">
      <c r="A49" s="118"/>
      <c r="B49" s="315"/>
      <c r="C49" s="315"/>
      <c r="D49" s="256"/>
      <c r="E49" s="256"/>
      <c r="G49" s="104" t="s">
        <v>269</v>
      </c>
      <c r="H49" s="511">
        <v>1320017</v>
      </c>
      <c r="I49" s="544">
        <v>4.8</v>
      </c>
      <c r="K49" s="315"/>
    </row>
    <row r="50" spans="1:12" ht="18" customHeight="1">
      <c r="A50" s="265"/>
      <c r="B50" s="315"/>
      <c r="C50" s="315"/>
      <c r="D50" s="256"/>
      <c r="E50" s="256"/>
      <c r="G50" s="108" t="s">
        <v>270</v>
      </c>
      <c r="H50" s="511">
        <v>22860539</v>
      </c>
      <c r="I50" s="544">
        <v>2.2000000000000002</v>
      </c>
      <c r="K50" s="315"/>
    </row>
    <row r="51" spans="1:12" ht="18" customHeight="1">
      <c r="A51" s="265"/>
      <c r="B51" s="315"/>
      <c r="C51" s="315"/>
      <c r="D51" s="256"/>
      <c r="E51" s="256"/>
      <c r="G51" s="108" t="s">
        <v>271</v>
      </c>
      <c r="H51" s="511">
        <v>15811208</v>
      </c>
      <c r="I51" s="544">
        <v>-5.2</v>
      </c>
      <c r="K51" s="315"/>
    </row>
    <row r="52" spans="1:12" ht="18" customHeight="1">
      <c r="A52" s="119"/>
      <c r="B52" s="117"/>
      <c r="C52" s="315"/>
      <c r="D52" s="256"/>
      <c r="E52" s="256"/>
      <c r="G52" s="120" t="s">
        <v>272</v>
      </c>
      <c r="H52" s="511">
        <v>11596162</v>
      </c>
      <c r="I52" s="544">
        <v>10</v>
      </c>
      <c r="K52" s="315"/>
    </row>
    <row r="53" spans="1:12" ht="18" customHeight="1">
      <c r="A53" s="118"/>
      <c r="B53" s="117"/>
      <c r="C53" s="315"/>
      <c r="D53" s="256"/>
      <c r="E53" s="256"/>
      <c r="G53" s="104" t="s">
        <v>273</v>
      </c>
      <c r="H53" s="511">
        <v>11110470</v>
      </c>
      <c r="I53" s="544">
        <v>10</v>
      </c>
      <c r="K53" s="315"/>
    </row>
    <row r="54" spans="1:12" ht="18" customHeight="1">
      <c r="A54" s="119"/>
      <c r="B54" s="117"/>
      <c r="C54" s="315"/>
      <c r="D54" s="256"/>
      <c r="E54" s="256"/>
      <c r="G54" s="120" t="s">
        <v>274</v>
      </c>
      <c r="H54" s="511">
        <v>9953694</v>
      </c>
      <c r="I54" s="544">
        <v>5.7</v>
      </c>
      <c r="K54" s="315"/>
    </row>
    <row r="55" spans="1:12" ht="18" customHeight="1">
      <c r="A55" s="118"/>
      <c r="B55" s="117"/>
      <c r="C55" s="315"/>
      <c r="E55" s="256"/>
      <c r="F55" s="256"/>
      <c r="G55" s="104" t="s">
        <v>275</v>
      </c>
      <c r="H55" s="511">
        <v>9598958</v>
      </c>
      <c r="I55" s="544">
        <v>5.6</v>
      </c>
      <c r="K55" s="315"/>
    </row>
    <row r="56" spans="1:12" ht="18" customHeight="1">
      <c r="A56" s="118"/>
      <c r="B56" s="117"/>
      <c r="C56" s="315"/>
      <c r="D56" s="256"/>
      <c r="E56" s="256"/>
      <c r="F56" s="256"/>
      <c r="G56" s="121" t="s">
        <v>276</v>
      </c>
      <c r="H56" s="597">
        <v>819719</v>
      </c>
      <c r="I56" s="598">
        <v>71.2</v>
      </c>
      <c r="K56" s="122"/>
    </row>
    <row r="57" spans="1:12" ht="19.5" customHeight="1">
      <c r="A57" s="858" t="s">
        <v>277</v>
      </c>
      <c r="B57" s="858"/>
      <c r="C57" s="858"/>
      <c r="D57" s="858"/>
      <c r="G57" s="881" t="s">
        <v>278</v>
      </c>
      <c r="H57" s="881"/>
      <c r="I57" s="881"/>
      <c r="K57" s="415"/>
    </row>
    <row r="58" spans="1:12">
      <c r="A58" s="522"/>
      <c r="B58" s="522"/>
      <c r="C58" s="522"/>
      <c r="D58" s="522"/>
      <c r="G58" s="256"/>
      <c r="I58" s="123" t="s">
        <v>279</v>
      </c>
    </row>
    <row r="59" spans="1:12" ht="15.75" customHeight="1">
      <c r="A59" s="876"/>
      <c r="B59" s="877"/>
      <c r="C59" s="526" t="s">
        <v>280</v>
      </c>
      <c r="D59" s="124" t="s">
        <v>281</v>
      </c>
      <c r="G59" s="125"/>
      <c r="H59" s="126" t="s">
        <v>282</v>
      </c>
      <c r="I59" s="127" t="s">
        <v>283</v>
      </c>
    </row>
    <row r="60" spans="1:12" ht="15.75" customHeight="1">
      <c r="A60" s="878" t="s">
        <v>284</v>
      </c>
      <c r="B60" s="878"/>
      <c r="C60" s="600">
        <v>625.64440000000002</v>
      </c>
      <c r="D60" s="447">
        <v>-0.6</v>
      </c>
      <c r="G60" s="128" t="s">
        <v>285</v>
      </c>
      <c r="H60" s="498"/>
      <c r="I60" s="494">
        <v>5.6</v>
      </c>
      <c r="K60" s="129"/>
      <c r="L60" s="129"/>
    </row>
    <row r="61" spans="1:12" ht="15.75" customHeight="1">
      <c r="A61" s="130" t="s">
        <v>286</v>
      </c>
      <c r="B61" s="298"/>
      <c r="C61" s="448"/>
      <c r="D61" s="544"/>
      <c r="G61" s="131" t="s">
        <v>287</v>
      </c>
      <c r="H61" s="493"/>
      <c r="I61" s="495">
        <v>-0.51445624764986375</v>
      </c>
      <c r="K61" s="129"/>
      <c r="L61" s="129"/>
    </row>
    <row r="62" spans="1:12" ht="15.75" customHeight="1">
      <c r="A62" s="132" t="s">
        <v>22</v>
      </c>
      <c r="B62" s="298"/>
      <c r="C62" s="448">
        <v>123.93770000000001</v>
      </c>
      <c r="D62" s="544">
        <v>-7</v>
      </c>
      <c r="G62" s="131" t="s">
        <v>288</v>
      </c>
      <c r="H62" s="493"/>
      <c r="I62" s="494">
        <v>27.7</v>
      </c>
      <c r="K62" s="133"/>
      <c r="L62" s="315"/>
    </row>
    <row r="63" spans="1:12" ht="15.75" customHeight="1">
      <c r="A63" s="132" t="s">
        <v>23</v>
      </c>
      <c r="B63" s="298"/>
      <c r="C63" s="448">
        <v>497.5052</v>
      </c>
      <c r="D63" s="544">
        <v>1.3</v>
      </c>
      <c r="G63" s="128" t="s">
        <v>289</v>
      </c>
      <c r="H63" s="574"/>
      <c r="I63" s="575"/>
      <c r="K63" s="129"/>
      <c r="L63" s="129"/>
    </row>
    <row r="64" spans="1:12" ht="15.75" customHeight="1">
      <c r="A64" s="866" t="s">
        <v>290</v>
      </c>
      <c r="B64" s="866"/>
      <c r="C64" s="448">
        <v>4.2016</v>
      </c>
      <c r="D64" s="544">
        <v>-22.1</v>
      </c>
      <c r="G64" s="131" t="s">
        <v>291</v>
      </c>
      <c r="H64" s="493"/>
      <c r="I64" s="494">
        <v>5.8</v>
      </c>
      <c r="K64" s="129"/>
      <c r="L64" s="129"/>
    </row>
    <row r="65" spans="1:12" ht="15.75" customHeight="1">
      <c r="A65" s="130" t="s">
        <v>292</v>
      </c>
      <c r="B65" s="298"/>
      <c r="C65" s="448"/>
      <c r="D65" s="544"/>
      <c r="G65" s="131" t="s">
        <v>293</v>
      </c>
      <c r="H65" s="493"/>
      <c r="I65" s="494">
        <v>-2.8</v>
      </c>
      <c r="K65" s="129"/>
      <c r="L65" s="129"/>
    </row>
    <row r="66" spans="1:12" ht="15.75" customHeight="1">
      <c r="A66" s="132" t="s">
        <v>294</v>
      </c>
      <c r="B66" s="298"/>
      <c r="C66" s="448">
        <v>59.372</v>
      </c>
      <c r="D66" s="544">
        <v>-0.2</v>
      </c>
      <c r="G66" s="131" t="s">
        <v>295</v>
      </c>
      <c r="H66" s="493"/>
      <c r="I66" s="494">
        <v>28.7</v>
      </c>
      <c r="K66" s="129"/>
      <c r="L66" s="129"/>
    </row>
    <row r="67" spans="1:12" ht="15.75" customHeight="1">
      <c r="A67" s="132" t="s">
        <v>152</v>
      </c>
      <c r="B67" s="298"/>
      <c r="C67" s="448">
        <v>53.459699999999998</v>
      </c>
      <c r="D67" s="544">
        <v>8.5</v>
      </c>
      <c r="G67" s="128" t="s">
        <v>296</v>
      </c>
      <c r="H67" s="574"/>
      <c r="I67" s="576"/>
      <c r="K67" s="129"/>
      <c r="L67" s="129"/>
    </row>
    <row r="68" spans="1:12" ht="15.75" customHeight="1">
      <c r="A68" s="132" t="s">
        <v>153</v>
      </c>
      <c r="B68" s="298"/>
      <c r="C68" s="448">
        <v>16.796299999999999</v>
      </c>
      <c r="D68" s="544">
        <v>5.9</v>
      </c>
      <c r="G68" s="131" t="s">
        <v>297</v>
      </c>
      <c r="H68" s="493"/>
      <c r="I68" s="494">
        <v>4.5</v>
      </c>
      <c r="K68" s="133"/>
      <c r="L68" s="315"/>
    </row>
    <row r="69" spans="1:12" ht="15.75" customHeight="1">
      <c r="A69" s="132" t="s">
        <v>154</v>
      </c>
      <c r="B69" s="298"/>
      <c r="C69" s="448">
        <v>346.54570000000001</v>
      </c>
      <c r="D69" s="544">
        <v>4.7</v>
      </c>
      <c r="G69" s="131" t="s">
        <v>298</v>
      </c>
      <c r="H69" s="493"/>
      <c r="I69" s="494">
        <v>1.4</v>
      </c>
      <c r="K69" s="129"/>
      <c r="L69" s="129"/>
    </row>
    <row r="70" spans="1:12" ht="15.75" customHeight="1">
      <c r="A70" s="132" t="s">
        <v>155</v>
      </c>
      <c r="B70" s="298"/>
      <c r="C70" s="448">
        <v>0.39900000000000002</v>
      </c>
      <c r="D70" s="544">
        <v>-63.1</v>
      </c>
      <c r="G70" s="131" t="s">
        <v>299</v>
      </c>
      <c r="H70" s="493"/>
      <c r="I70" s="494">
        <v>-21</v>
      </c>
      <c r="K70" s="129"/>
      <c r="L70" s="129"/>
    </row>
    <row r="71" spans="1:12" ht="15.75" customHeight="1">
      <c r="A71" s="134" t="s">
        <v>156</v>
      </c>
      <c r="B71" s="298"/>
      <c r="C71" s="448">
        <v>3.3401000000000001</v>
      </c>
      <c r="D71" s="544">
        <v>-28.8</v>
      </c>
      <c r="G71" s="131" t="s">
        <v>300</v>
      </c>
      <c r="H71" s="493"/>
      <c r="I71" s="494">
        <v>92.8</v>
      </c>
      <c r="K71" s="129"/>
      <c r="L71" s="129"/>
    </row>
    <row r="72" spans="1:12" ht="15.75" customHeight="1">
      <c r="A72" s="137" t="s">
        <v>556</v>
      </c>
      <c r="B72" s="298"/>
      <c r="C72" s="601"/>
      <c r="D72" s="602"/>
      <c r="G72" s="131" t="s">
        <v>301</v>
      </c>
      <c r="H72" s="493"/>
      <c r="I72" s="494">
        <v>24.8</v>
      </c>
      <c r="K72" s="129"/>
      <c r="L72" s="129"/>
    </row>
    <row r="73" spans="1:12" ht="15.75" customHeight="1">
      <c r="A73" s="138" t="s">
        <v>303</v>
      </c>
      <c r="B73" s="298"/>
      <c r="C73" s="448">
        <v>5.7053000000000003</v>
      </c>
      <c r="D73" s="544">
        <v>46.470999999999997</v>
      </c>
      <c r="G73" s="128" t="s">
        <v>302</v>
      </c>
      <c r="H73" s="574"/>
      <c r="I73" s="575"/>
      <c r="K73" s="135"/>
      <c r="L73" s="136"/>
    </row>
    <row r="74" spans="1:12" ht="15.75" customHeight="1">
      <c r="A74" s="139" t="s">
        <v>304</v>
      </c>
      <c r="B74" s="140"/>
      <c r="C74" s="603">
        <v>1.4665999999999999</v>
      </c>
      <c r="D74" s="598">
        <v>53.995600000000003</v>
      </c>
      <c r="G74" s="131" t="s">
        <v>167</v>
      </c>
      <c r="H74" s="493"/>
      <c r="I74" s="494">
        <v>9.9</v>
      </c>
      <c r="K74" s="129"/>
      <c r="L74" s="129"/>
    </row>
    <row r="75" spans="1:12" ht="15.75" customHeight="1">
      <c r="G75" s="131" t="s">
        <v>168</v>
      </c>
      <c r="H75" s="493"/>
      <c r="I75" s="494">
        <v>3.8</v>
      </c>
      <c r="K75" s="129"/>
      <c r="L75" s="129"/>
    </row>
    <row r="76" spans="1:12" ht="15.75" customHeight="1">
      <c r="A76" s="415"/>
      <c r="B76" s="415"/>
      <c r="C76" s="415"/>
      <c r="D76" s="415"/>
      <c r="G76" s="131" t="s">
        <v>305</v>
      </c>
      <c r="H76" s="493"/>
      <c r="I76" s="494">
        <v>4.2</v>
      </c>
      <c r="K76" s="129"/>
      <c r="L76" s="129"/>
    </row>
    <row r="77" spans="1:12" ht="15.75" customHeight="1">
      <c r="A77" s="872"/>
      <c r="B77" s="872"/>
      <c r="C77" s="872"/>
      <c r="D77" s="872"/>
      <c r="G77" s="131" t="s">
        <v>169</v>
      </c>
      <c r="H77" s="493"/>
      <c r="I77" s="494">
        <v>6.3</v>
      </c>
      <c r="K77" s="129"/>
      <c r="L77" s="129"/>
    </row>
    <row r="78" spans="1:12" ht="15.75" customHeight="1">
      <c r="A78" s="141"/>
      <c r="B78" s="415"/>
      <c r="C78" s="246"/>
      <c r="D78" s="142"/>
      <c r="G78" s="128" t="s">
        <v>306</v>
      </c>
      <c r="H78" s="574"/>
      <c r="I78" s="575"/>
      <c r="K78" s="129"/>
      <c r="L78" s="129"/>
    </row>
    <row r="79" spans="1:12" ht="15.75" customHeight="1">
      <c r="A79" s="141"/>
      <c r="B79" s="415"/>
      <c r="C79" s="246"/>
      <c r="D79" s="142"/>
      <c r="G79" s="131" t="s">
        <v>307</v>
      </c>
      <c r="H79" s="493"/>
      <c r="I79" s="494">
        <v>25.2</v>
      </c>
      <c r="K79" s="129"/>
      <c r="L79" s="129"/>
    </row>
    <row r="80" spans="1:12" ht="15.75" customHeight="1">
      <c r="A80" s="119"/>
      <c r="B80" s="143"/>
      <c r="C80" s="143"/>
      <c r="D80" s="144"/>
      <c r="G80" s="131" t="s">
        <v>308</v>
      </c>
      <c r="H80" s="493"/>
      <c r="I80" s="494">
        <v>32.6</v>
      </c>
      <c r="K80" s="315"/>
      <c r="L80" s="315"/>
    </row>
    <row r="81" spans="1:12" ht="15.75" customHeight="1">
      <c r="A81" s="119"/>
      <c r="B81" s="143"/>
      <c r="C81" s="143"/>
      <c r="D81" s="256"/>
      <c r="G81" s="131" t="s">
        <v>25</v>
      </c>
      <c r="H81" s="493"/>
      <c r="I81" s="494">
        <v>-21.1</v>
      </c>
      <c r="K81" s="129"/>
      <c r="L81" s="129"/>
    </row>
    <row r="82" spans="1:12" ht="15.75" customHeight="1">
      <c r="A82" s="119"/>
      <c r="B82" s="143"/>
      <c r="C82" s="143"/>
      <c r="D82" s="256"/>
      <c r="G82" s="131" t="s">
        <v>308</v>
      </c>
      <c r="H82" s="493"/>
      <c r="I82" s="494">
        <v>-28.2</v>
      </c>
      <c r="K82" s="129"/>
      <c r="L82" s="129"/>
    </row>
    <row r="83" spans="1:12" ht="15.75" customHeight="1">
      <c r="A83" s="365"/>
      <c r="B83" s="143"/>
      <c r="C83" s="143"/>
      <c r="D83" s="256"/>
      <c r="G83" s="131" t="s">
        <v>170</v>
      </c>
      <c r="H83" s="493"/>
      <c r="I83" s="494">
        <v>33.1</v>
      </c>
      <c r="K83" s="129"/>
      <c r="L83" s="129"/>
    </row>
    <row r="84" spans="1:12" ht="15.75" customHeight="1">
      <c r="A84" s="145"/>
      <c r="B84" s="146"/>
      <c r="C84" s="147"/>
      <c r="D84" s="256"/>
      <c r="G84" s="131" t="s">
        <v>308</v>
      </c>
      <c r="H84" s="493"/>
      <c r="I84" s="494">
        <v>28.7</v>
      </c>
      <c r="K84" s="129"/>
      <c r="L84" s="129"/>
    </row>
    <row r="85" spans="1:12" ht="15.75" customHeight="1">
      <c r="A85" s="119"/>
      <c r="B85" s="117"/>
      <c r="C85" s="143"/>
      <c r="D85" s="256"/>
      <c r="G85" s="131" t="s">
        <v>309</v>
      </c>
      <c r="H85" s="493"/>
      <c r="I85" s="494">
        <v>20.8</v>
      </c>
      <c r="K85" s="129"/>
      <c r="L85" s="129"/>
    </row>
    <row r="86" spans="1:12" ht="15.75" customHeight="1">
      <c r="A86" s="119"/>
      <c r="B86" s="148"/>
      <c r="C86" s="122"/>
      <c r="D86" s="256"/>
      <c r="G86" s="149" t="s">
        <v>308</v>
      </c>
      <c r="H86" s="496"/>
      <c r="I86" s="497">
        <v>72.7</v>
      </c>
      <c r="K86" s="129"/>
      <c r="L86" s="129"/>
    </row>
    <row r="87" spans="1:12" ht="15.75" customHeight="1">
      <c r="A87" s="119"/>
      <c r="B87" s="25"/>
      <c r="C87" s="25"/>
      <c r="D87" s="256"/>
      <c r="G87" s="114"/>
      <c r="H87" s="114"/>
      <c r="I87" s="114"/>
      <c r="K87" s="129"/>
      <c r="L87" s="129"/>
    </row>
    <row r="88" spans="1:12" ht="15.75" customHeight="1">
      <c r="A88" s="256"/>
      <c r="B88" s="25"/>
      <c r="C88" s="25"/>
      <c r="D88" s="256"/>
      <c r="G88" s="368"/>
      <c r="H88" s="150"/>
      <c r="I88" s="150"/>
      <c r="K88" s="129"/>
      <c r="L88" s="129"/>
    </row>
    <row r="89" spans="1:12" ht="15.75" customHeight="1">
      <c r="A89" s="256"/>
      <c r="B89" s="151"/>
      <c r="C89" s="256"/>
      <c r="D89" s="256"/>
      <c r="G89" s="152"/>
      <c r="H89" s="153"/>
      <c r="I89" s="153"/>
      <c r="K89" s="129"/>
      <c r="L89" s="129"/>
    </row>
    <row r="90" spans="1:12" ht="15.75" customHeight="1">
      <c r="A90" s="256"/>
      <c r="B90" s="256"/>
      <c r="C90" s="256"/>
      <c r="D90" s="256"/>
    </row>
    <row r="91" spans="1:12" ht="21.75" customHeight="1">
      <c r="A91" s="858" t="s">
        <v>310</v>
      </c>
      <c r="B91" s="858"/>
      <c r="C91" s="858"/>
      <c r="D91" s="858"/>
      <c r="E91" s="256"/>
      <c r="F91" s="256"/>
      <c r="G91" s="858" t="s">
        <v>311</v>
      </c>
      <c r="H91" s="858"/>
      <c r="I91" s="858"/>
    </row>
    <row r="92" spans="1:12" ht="21.75" customHeight="1">
      <c r="A92" s="256"/>
      <c r="C92" s="154" t="s">
        <v>24</v>
      </c>
      <c r="D92" s="155"/>
      <c r="E92" s="256"/>
      <c r="F92" s="256"/>
      <c r="G92" s="156"/>
      <c r="I92" s="154" t="s">
        <v>24</v>
      </c>
    </row>
    <row r="93" spans="1:12" ht="21.75" customHeight="1">
      <c r="A93" s="157"/>
      <c r="B93" s="158" t="s">
        <v>280</v>
      </c>
      <c r="C93" s="159" t="s">
        <v>281</v>
      </c>
      <c r="D93" s="256"/>
      <c r="E93" s="256"/>
      <c r="F93" s="256"/>
      <c r="G93" s="157"/>
      <c r="H93" s="158" t="s">
        <v>280</v>
      </c>
      <c r="I93" s="159" t="s">
        <v>281</v>
      </c>
    </row>
    <row r="94" spans="1:12" ht="21.75" customHeight="1">
      <c r="A94" s="406" t="s">
        <v>26</v>
      </c>
      <c r="B94" s="646">
        <v>2596469.7999999998</v>
      </c>
      <c r="C94" s="640">
        <v>11.1</v>
      </c>
      <c r="D94" s="256"/>
      <c r="E94" s="256"/>
      <c r="F94" s="256"/>
      <c r="G94" s="160" t="s">
        <v>312</v>
      </c>
      <c r="H94" s="161"/>
      <c r="I94" s="162"/>
    </row>
    <row r="95" spans="1:12" ht="21.75" customHeight="1">
      <c r="A95" s="406" t="s">
        <v>617</v>
      </c>
      <c r="B95" s="641"/>
      <c r="C95" s="547"/>
      <c r="D95" s="256"/>
      <c r="E95" s="256"/>
      <c r="F95" s="256"/>
      <c r="G95" s="241" t="s">
        <v>558</v>
      </c>
      <c r="H95" s="348">
        <v>450958</v>
      </c>
      <c r="I95" s="349">
        <v>16.04</v>
      </c>
    </row>
    <row r="96" spans="1:12" ht="21.75" customHeight="1">
      <c r="A96" s="163" t="s">
        <v>313</v>
      </c>
      <c r="B96" s="645">
        <v>2362962.1</v>
      </c>
      <c r="C96" s="642">
        <v>11.1</v>
      </c>
      <c r="D96" s="256"/>
      <c r="E96" s="256"/>
      <c r="F96" s="256"/>
      <c r="G96" s="242" t="s">
        <v>314</v>
      </c>
      <c r="H96" s="350">
        <v>343529</v>
      </c>
      <c r="I96" s="351">
        <v>27.32</v>
      </c>
    </row>
    <row r="97" spans="1:15" ht="21.75" customHeight="1">
      <c r="A97" s="163" t="s">
        <v>315</v>
      </c>
      <c r="B97" s="645">
        <v>233507.7</v>
      </c>
      <c r="C97" s="642">
        <v>11.6</v>
      </c>
      <c r="D97" s="256"/>
      <c r="E97" s="256"/>
      <c r="F97" s="256"/>
      <c r="G97" s="242" t="s">
        <v>316</v>
      </c>
      <c r="H97" s="352">
        <v>107429</v>
      </c>
      <c r="I97" s="353">
        <v>-9.57</v>
      </c>
    </row>
    <row r="98" spans="1:15" ht="21.75" customHeight="1">
      <c r="A98" s="406" t="s">
        <v>317</v>
      </c>
      <c r="B98" s="645"/>
      <c r="C98" s="643"/>
      <c r="D98" s="256"/>
      <c r="E98" s="256"/>
      <c r="F98" s="256"/>
      <c r="G98" s="242" t="s">
        <v>27</v>
      </c>
      <c r="H98" s="354">
        <v>209006</v>
      </c>
      <c r="I98" s="351">
        <v>567.29999999999995</v>
      </c>
      <c r="L98" s="164"/>
    </row>
    <row r="99" spans="1:15" ht="21.75" customHeight="1">
      <c r="A99" s="165" t="s">
        <v>318</v>
      </c>
      <c r="B99" s="645">
        <v>362326.7</v>
      </c>
      <c r="C99" s="644">
        <v>12.3</v>
      </c>
      <c r="D99" s="256"/>
      <c r="E99" s="256"/>
      <c r="F99" s="256"/>
      <c r="G99" s="160" t="s">
        <v>28</v>
      </c>
      <c r="H99" s="166"/>
      <c r="I99" s="167"/>
      <c r="O99" s="168"/>
    </row>
    <row r="100" spans="1:15" ht="21.75" customHeight="1">
      <c r="A100" s="165" t="s">
        <v>319</v>
      </c>
      <c r="B100" s="645">
        <v>2234143.1</v>
      </c>
      <c r="C100" s="644">
        <v>10.9</v>
      </c>
      <c r="D100" s="256"/>
      <c r="E100" s="256"/>
      <c r="F100" s="256"/>
      <c r="G100" s="242" t="s">
        <v>320</v>
      </c>
      <c r="H100" s="355">
        <v>1077525</v>
      </c>
      <c r="I100" s="356">
        <v>13.85</v>
      </c>
      <c r="O100" s="168"/>
    </row>
    <row r="101" spans="1:15" ht="21.75" customHeight="1">
      <c r="A101" s="406" t="s">
        <v>321</v>
      </c>
      <c r="B101" s="609">
        <v>23.72</v>
      </c>
      <c r="C101" s="610">
        <v>17.8</v>
      </c>
      <c r="D101" s="256"/>
      <c r="E101" s="256"/>
      <c r="F101" s="256"/>
      <c r="G101" s="169" t="s">
        <v>322</v>
      </c>
      <c r="H101" s="357">
        <v>109067</v>
      </c>
      <c r="I101" s="358">
        <v>-13.38</v>
      </c>
      <c r="O101" s="168"/>
    </row>
    <row r="102" spans="1:15" ht="21.75" customHeight="1">
      <c r="A102" s="163" t="s">
        <v>323</v>
      </c>
      <c r="B102" s="611">
        <v>9.4600000000000009</v>
      </c>
      <c r="C102" s="612">
        <v>16.5</v>
      </c>
      <c r="D102" s="256"/>
      <c r="E102" s="256"/>
      <c r="F102" s="256"/>
      <c r="G102" s="170" t="s">
        <v>324</v>
      </c>
      <c r="H102" s="359">
        <v>152910</v>
      </c>
      <c r="I102" s="360">
        <v>-10.82</v>
      </c>
      <c r="O102" s="168"/>
    </row>
    <row r="103" spans="1:15" ht="21.75" customHeight="1">
      <c r="A103" s="163" t="s">
        <v>325</v>
      </c>
      <c r="B103" s="613">
        <v>14.26</v>
      </c>
      <c r="C103" s="614">
        <v>18.7</v>
      </c>
      <c r="D103" s="256"/>
      <c r="E103" s="256"/>
      <c r="F103" s="256"/>
      <c r="G103" s="170" t="s">
        <v>326</v>
      </c>
      <c r="H103" s="359">
        <v>105348</v>
      </c>
      <c r="I103" s="360">
        <v>-4.62</v>
      </c>
      <c r="O103" s="168"/>
    </row>
    <row r="104" spans="1:15" ht="21.75" customHeight="1">
      <c r="A104" s="171" t="s">
        <v>327</v>
      </c>
      <c r="B104" s="461">
        <v>5504077</v>
      </c>
      <c r="C104" s="559">
        <v>9.49</v>
      </c>
      <c r="D104" s="256"/>
      <c r="E104" s="256"/>
      <c r="F104" s="256"/>
      <c r="G104" s="453" t="s">
        <v>29</v>
      </c>
      <c r="H104" s="361">
        <v>151505</v>
      </c>
      <c r="I104" s="362">
        <v>49.82</v>
      </c>
      <c r="O104" s="168"/>
    </row>
    <row r="105" spans="1:15" ht="21.75" customHeight="1">
      <c r="A105" s="172" t="s">
        <v>328</v>
      </c>
      <c r="B105" s="459">
        <v>2921196</v>
      </c>
      <c r="C105" s="557">
        <v>5.57</v>
      </c>
      <c r="D105" s="256"/>
      <c r="E105" s="256"/>
      <c r="F105" s="256"/>
      <c r="G105" s="465" t="s">
        <v>547</v>
      </c>
      <c r="H105" s="560">
        <v>811996</v>
      </c>
      <c r="I105" s="561">
        <v>23.6</v>
      </c>
      <c r="K105" s="548"/>
      <c r="L105" s="177"/>
      <c r="O105" s="168"/>
    </row>
    <row r="106" spans="1:15" ht="21.75" customHeight="1">
      <c r="A106" s="173" t="s">
        <v>329</v>
      </c>
      <c r="B106" s="460">
        <f>B104-B105</f>
        <v>2582881</v>
      </c>
      <c r="C106" s="558">
        <v>14.29</v>
      </c>
      <c r="D106" s="122"/>
      <c r="E106" s="94"/>
      <c r="F106" s="90"/>
      <c r="G106" s="466" t="s">
        <v>542</v>
      </c>
      <c r="H106" s="549">
        <v>783282</v>
      </c>
      <c r="I106" s="551">
        <v>23.31</v>
      </c>
      <c r="K106" s="548"/>
      <c r="L106" s="177"/>
      <c r="O106" s="168"/>
    </row>
    <row r="107" spans="1:15" ht="21.75" customHeight="1">
      <c r="D107" s="122"/>
      <c r="E107" s="94"/>
      <c r="F107" s="90"/>
      <c r="G107" s="466" t="s">
        <v>543</v>
      </c>
      <c r="H107" s="549">
        <v>273677</v>
      </c>
      <c r="I107" s="551">
        <v>8.59</v>
      </c>
      <c r="K107" s="548"/>
      <c r="L107" s="177"/>
    </row>
    <row r="108" spans="1:15" ht="21.75" customHeight="1">
      <c r="D108" s="122"/>
      <c r="E108" s="94"/>
      <c r="F108" s="90"/>
      <c r="G108" s="466" t="s">
        <v>544</v>
      </c>
      <c r="H108" s="549">
        <v>467610</v>
      </c>
      <c r="I108" s="551">
        <v>28.61</v>
      </c>
      <c r="K108" s="548"/>
      <c r="L108" s="177"/>
    </row>
    <row r="109" spans="1:15" ht="21.75" customHeight="1">
      <c r="A109" s="155"/>
      <c r="B109" s="148"/>
      <c r="C109" s="148"/>
      <c r="D109" s="122"/>
      <c r="E109" s="256"/>
      <c r="F109" s="256"/>
      <c r="G109" s="466" t="s">
        <v>545</v>
      </c>
      <c r="H109" s="549">
        <v>13218</v>
      </c>
      <c r="I109" s="551">
        <v>12.47</v>
      </c>
      <c r="K109" s="548"/>
      <c r="L109" s="177"/>
    </row>
    <row r="110" spans="1:15" ht="21.75" customHeight="1">
      <c r="A110" s="256"/>
      <c r="B110" s="256"/>
      <c r="C110" s="256"/>
      <c r="D110" s="256"/>
      <c r="E110" s="256"/>
      <c r="F110" s="256"/>
      <c r="G110" s="467" t="s">
        <v>546</v>
      </c>
      <c r="H110" s="550">
        <v>1443</v>
      </c>
      <c r="I110" s="552">
        <v>-40.32</v>
      </c>
      <c r="J110" s="177"/>
      <c r="K110" s="548"/>
      <c r="L110" s="177"/>
      <c r="M110" s="176"/>
      <c r="N110" s="175"/>
      <c r="O110" s="176"/>
    </row>
    <row r="111" spans="1:15" ht="21.75" customHeight="1">
      <c r="E111" s="256"/>
      <c r="F111" s="256"/>
      <c r="G111" s="491" t="s">
        <v>694</v>
      </c>
      <c r="H111" s="553"/>
      <c r="I111" s="554"/>
      <c r="J111" s="177"/>
      <c r="K111" s="175"/>
      <c r="L111" s="177"/>
      <c r="M111" s="176"/>
      <c r="N111" s="175"/>
      <c r="O111" s="176"/>
    </row>
    <row r="112" spans="1:15" ht="21.75" customHeight="1">
      <c r="E112" s="256"/>
      <c r="F112" s="256"/>
      <c r="G112" s="492" t="s">
        <v>576</v>
      </c>
      <c r="H112" s="555"/>
      <c r="I112" s="556"/>
      <c r="J112" s="177"/>
      <c r="K112" s="175"/>
      <c r="L112" s="177"/>
      <c r="M112" s="176"/>
      <c r="N112" s="175"/>
      <c r="O112" s="176"/>
    </row>
    <row r="113" spans="1:16" ht="21.75" customHeight="1">
      <c r="E113" s="256"/>
      <c r="F113" s="256"/>
      <c r="G113" s="155"/>
      <c r="H113" s="454"/>
      <c r="I113" s="455"/>
      <c r="J113" s="177"/>
      <c r="K113" s="175"/>
      <c r="L113" s="177"/>
      <c r="M113" s="176"/>
      <c r="N113" s="175"/>
      <c r="O113" s="176"/>
    </row>
    <row r="114" spans="1:16" ht="21.75" customHeight="1">
      <c r="E114" s="256"/>
      <c r="F114" s="256"/>
      <c r="G114" s="223"/>
      <c r="H114" s="223"/>
      <c r="I114" s="223"/>
      <c r="J114" s="223"/>
    </row>
    <row r="115" spans="1:16" ht="21.75" customHeight="1">
      <c r="E115" s="256"/>
      <c r="F115" s="256"/>
      <c r="G115" s="256"/>
    </row>
    <row r="116" spans="1:16" ht="19.5" customHeight="1">
      <c r="A116" s="858" t="s">
        <v>330</v>
      </c>
      <c r="B116" s="858"/>
      <c r="C116" s="858"/>
      <c r="D116" s="858"/>
      <c r="E116" s="256"/>
      <c r="F116" s="256"/>
      <c r="G116" s="859" t="s">
        <v>331</v>
      </c>
      <c r="H116" s="859"/>
      <c r="I116" s="859"/>
    </row>
    <row r="117" spans="1:16">
      <c r="A117" s="156"/>
      <c r="B117" s="156"/>
      <c r="D117" s="178" t="s">
        <v>30</v>
      </c>
      <c r="E117" s="256"/>
      <c r="F117" s="256"/>
      <c r="G117" s="523"/>
      <c r="H117" s="523"/>
      <c r="I117" s="179" t="s">
        <v>332</v>
      </c>
    </row>
    <row r="118" spans="1:16" ht="18" customHeight="1">
      <c r="A118" s="860"/>
      <c r="B118" s="869" t="s">
        <v>333</v>
      </c>
      <c r="C118" s="869" t="s">
        <v>334</v>
      </c>
      <c r="D118" s="870"/>
      <c r="E118" s="256"/>
      <c r="F118" s="256"/>
      <c r="G118" s="867" t="s">
        <v>335</v>
      </c>
      <c r="H118" s="862" t="s">
        <v>336</v>
      </c>
      <c r="I118" s="864" t="s">
        <v>337</v>
      </c>
      <c r="P118" s="174"/>
    </row>
    <row r="119" spans="1:16" ht="15" customHeight="1">
      <c r="A119" s="861"/>
      <c r="B119" s="871"/>
      <c r="C119" s="531" t="s">
        <v>338</v>
      </c>
      <c r="D119" s="180" t="s">
        <v>339</v>
      </c>
      <c r="E119" s="256"/>
      <c r="F119" s="256"/>
      <c r="G119" s="868"/>
      <c r="H119" s="863"/>
      <c r="I119" s="865"/>
      <c r="L119" s="420"/>
      <c r="O119" s="116"/>
    </row>
    <row r="120" spans="1:16" ht="18" customHeight="1">
      <c r="A120" s="181" t="s">
        <v>340</v>
      </c>
      <c r="B120" s="618">
        <v>10196320.382041</v>
      </c>
      <c r="C120" s="618">
        <v>361848.89643299999</v>
      </c>
      <c r="D120" s="619">
        <v>3.68</v>
      </c>
      <c r="E120" s="256"/>
      <c r="F120" s="256"/>
      <c r="G120" s="53" t="s">
        <v>341</v>
      </c>
      <c r="H120" s="462">
        <v>102.39604654999999</v>
      </c>
      <c r="I120" s="462">
        <v>101.42914709999999</v>
      </c>
      <c r="L120" s="420"/>
      <c r="M120" s="174"/>
      <c r="O120" s="116"/>
    </row>
    <row r="121" spans="1:16" ht="18" customHeight="1">
      <c r="A121" s="344" t="s">
        <v>342</v>
      </c>
      <c r="B121" s="615">
        <v>10176252.054253999</v>
      </c>
      <c r="C121" s="615">
        <v>362607.81064600003</v>
      </c>
      <c r="D121" s="617">
        <v>3.69</v>
      </c>
      <c r="E121" s="256"/>
      <c r="F121" s="256"/>
      <c r="G121" s="182" t="s">
        <v>343</v>
      </c>
      <c r="H121" s="452">
        <v>102.41739379000001</v>
      </c>
      <c r="I121" s="452">
        <v>101.22279892</v>
      </c>
      <c r="L121" s="420"/>
      <c r="M121" s="174"/>
      <c r="O121" s="393"/>
    </row>
    <row r="122" spans="1:16" ht="18" customHeight="1">
      <c r="A122" s="344" t="s">
        <v>344</v>
      </c>
      <c r="B122" s="615">
        <v>6476014.4636000004</v>
      </c>
      <c r="C122" s="615">
        <v>715862.64700300002</v>
      </c>
      <c r="D122" s="617">
        <v>12.43</v>
      </c>
      <c r="E122" s="256"/>
      <c r="F122" s="256"/>
      <c r="G122" s="182" t="s">
        <v>345</v>
      </c>
      <c r="H122" s="452">
        <v>102.35531726000001</v>
      </c>
      <c r="I122" s="452">
        <v>101.82182003</v>
      </c>
      <c r="L122" s="420"/>
    </row>
    <row r="123" spans="1:16" ht="18" customHeight="1">
      <c r="A123" s="344" t="s">
        <v>346</v>
      </c>
      <c r="B123" s="615">
        <v>2006890.086569</v>
      </c>
      <c r="C123" s="615">
        <v>144621.226887</v>
      </c>
      <c r="D123" s="617">
        <v>7.77</v>
      </c>
      <c r="E123" s="256"/>
      <c r="F123" s="256"/>
      <c r="G123" s="183" t="s">
        <v>347</v>
      </c>
      <c r="H123" s="452">
        <v>100.09026818</v>
      </c>
      <c r="I123" s="452">
        <v>99.646347280000001</v>
      </c>
      <c r="L123" s="420"/>
    </row>
    <row r="124" spans="1:16" ht="18" customHeight="1">
      <c r="A124" s="344" t="s">
        <v>348</v>
      </c>
      <c r="B124" s="615">
        <v>4469124.3770310003</v>
      </c>
      <c r="C124" s="615">
        <v>571241.42011599999</v>
      </c>
      <c r="D124" s="617">
        <v>14.66</v>
      </c>
      <c r="E124" s="256"/>
      <c r="F124" s="256"/>
      <c r="G124" s="183" t="s">
        <v>349</v>
      </c>
      <c r="H124" s="452">
        <v>100.49179504999999</v>
      </c>
      <c r="I124" s="452">
        <v>100.55248109</v>
      </c>
      <c r="L124" s="420"/>
    </row>
    <row r="125" spans="1:16" ht="18" customHeight="1">
      <c r="A125" s="344" t="s">
        <v>350</v>
      </c>
      <c r="B125" s="615">
        <v>1671667.716176</v>
      </c>
      <c r="C125" s="615">
        <v>-213518.582754</v>
      </c>
      <c r="D125" s="617">
        <v>-11.33</v>
      </c>
      <c r="E125" s="256"/>
      <c r="F125" s="256"/>
      <c r="G125" s="183" t="s">
        <v>351</v>
      </c>
      <c r="H125" s="452">
        <v>109.13443447</v>
      </c>
      <c r="I125" s="452">
        <v>104.81867369</v>
      </c>
      <c r="L125" s="420"/>
    </row>
    <row r="126" spans="1:16" ht="18" customHeight="1">
      <c r="A126" s="344" t="s">
        <v>346</v>
      </c>
      <c r="B126" s="615">
        <v>914727.88126499997</v>
      </c>
      <c r="C126" s="615">
        <v>136456.296206</v>
      </c>
      <c r="D126" s="617">
        <v>17.53</v>
      </c>
      <c r="E126" s="256"/>
      <c r="F126" s="256"/>
      <c r="G126" s="183" t="s">
        <v>352</v>
      </c>
      <c r="H126" s="452">
        <v>97.307698549999998</v>
      </c>
      <c r="I126" s="452">
        <v>93.3186216</v>
      </c>
      <c r="L126" s="420"/>
    </row>
    <row r="127" spans="1:16" ht="18" customHeight="1">
      <c r="A127" s="344" t="s">
        <v>348</v>
      </c>
      <c r="B127" s="615">
        <v>756939.83491099998</v>
      </c>
      <c r="C127" s="615">
        <v>-349974.87896</v>
      </c>
      <c r="D127" s="617">
        <v>-31.62</v>
      </c>
      <c r="E127" s="256"/>
      <c r="F127" s="256"/>
      <c r="G127" s="183" t="s">
        <v>353</v>
      </c>
      <c r="H127" s="452">
        <v>99.2339159</v>
      </c>
      <c r="I127" s="452">
        <v>98.794645939999995</v>
      </c>
      <c r="L127" s="420"/>
    </row>
    <row r="128" spans="1:16" ht="18" customHeight="1">
      <c r="A128" s="344" t="s">
        <v>354</v>
      </c>
      <c r="B128" s="615">
        <v>2021364.4237939999</v>
      </c>
      <c r="C128" s="615">
        <v>124937.747854</v>
      </c>
      <c r="D128" s="617">
        <v>6.59</v>
      </c>
      <c r="E128" s="256"/>
      <c r="F128" s="256"/>
      <c r="G128" s="183" t="s">
        <v>355</v>
      </c>
      <c r="H128" s="452">
        <v>103.74575849999999</v>
      </c>
      <c r="I128" s="452">
        <v>119.30822102</v>
      </c>
      <c r="L128" s="184"/>
      <c r="N128" s="185"/>
    </row>
    <row r="129" spans="1:12" ht="18" customHeight="1">
      <c r="A129" s="26" t="s">
        <v>570</v>
      </c>
      <c r="B129" s="615">
        <v>111213.472882</v>
      </c>
      <c r="C129" s="615">
        <v>-138581.40434800001</v>
      </c>
      <c r="D129" s="617">
        <v>-55.48</v>
      </c>
      <c r="E129" s="256"/>
      <c r="F129" s="256"/>
      <c r="G129" s="183" t="s">
        <v>356</v>
      </c>
      <c r="H129" s="452">
        <v>94.839507650000002</v>
      </c>
      <c r="I129" s="452">
        <v>92.509438419999995</v>
      </c>
      <c r="L129" s="420"/>
    </row>
    <row r="130" spans="1:12" ht="18" customHeight="1">
      <c r="A130" s="26" t="s">
        <v>571</v>
      </c>
      <c r="B130" s="615">
        <v>1910150.9509119999</v>
      </c>
      <c r="C130" s="615">
        <v>263519.15220200003</v>
      </c>
      <c r="D130" s="617">
        <v>16</v>
      </c>
      <c r="E130" s="256"/>
      <c r="F130" s="256"/>
      <c r="G130" s="183" t="s">
        <v>357</v>
      </c>
      <c r="H130" s="452">
        <v>101.99255674</v>
      </c>
      <c r="I130" s="452">
        <v>101.81924136000001</v>
      </c>
      <c r="L130" s="420"/>
    </row>
    <row r="131" spans="1:12" ht="18" customHeight="1">
      <c r="A131" s="344" t="s">
        <v>358</v>
      </c>
      <c r="B131" s="615">
        <v>6593.5776459999997</v>
      </c>
      <c r="C131" s="615">
        <v>-264552.87848999997</v>
      </c>
      <c r="D131" s="617">
        <v>-97.57</v>
      </c>
      <c r="E131" s="256"/>
      <c r="F131" s="256"/>
      <c r="G131" s="183" t="s">
        <v>359</v>
      </c>
      <c r="H131" s="452">
        <v>107.27932696000001</v>
      </c>
      <c r="I131" s="452">
        <v>103.24805273</v>
      </c>
      <c r="L131" s="420"/>
    </row>
    <row r="132" spans="1:12" ht="18" customHeight="1">
      <c r="A132" s="181" t="s">
        <v>360</v>
      </c>
      <c r="B132" s="618">
        <v>7852852.8505880004</v>
      </c>
      <c r="C132" s="618">
        <v>-128117.821784</v>
      </c>
      <c r="D132" s="619">
        <v>-1.61</v>
      </c>
      <c r="E132" s="256"/>
      <c r="F132" s="256"/>
      <c r="G132" s="183" t="s">
        <v>361</v>
      </c>
      <c r="H132" s="452">
        <v>99.824181499999995</v>
      </c>
      <c r="I132" s="452">
        <v>100.58873663</v>
      </c>
      <c r="L132" s="420"/>
    </row>
    <row r="133" spans="1:12" ht="18" customHeight="1">
      <c r="A133" s="344" t="s">
        <v>362</v>
      </c>
      <c r="B133" s="615">
        <v>7831987.8414629996</v>
      </c>
      <c r="C133" s="615">
        <v>-123166.937207</v>
      </c>
      <c r="D133" s="617">
        <v>-1.55</v>
      </c>
      <c r="E133" s="256"/>
      <c r="F133" s="256"/>
      <c r="G133" s="183" t="s">
        <v>363</v>
      </c>
      <c r="H133" s="452">
        <v>102.91654629999999</v>
      </c>
      <c r="I133" s="452">
        <v>102.16948222000001</v>
      </c>
      <c r="L133" s="420"/>
    </row>
    <row r="134" spans="1:12" ht="18" customHeight="1">
      <c r="A134" s="26" t="s">
        <v>572</v>
      </c>
      <c r="B134" s="615">
        <v>893942.41661499999</v>
      </c>
      <c r="C134" s="615">
        <v>26306.563407000001</v>
      </c>
      <c r="D134" s="617">
        <v>3.03</v>
      </c>
      <c r="E134" s="256"/>
      <c r="F134" s="256"/>
      <c r="G134" s="183" t="s">
        <v>364</v>
      </c>
      <c r="H134" s="452">
        <v>101.98579454</v>
      </c>
      <c r="I134" s="452">
        <v>101.50484847</v>
      </c>
      <c r="L134" s="420"/>
    </row>
    <row r="135" spans="1:12" ht="18" customHeight="1">
      <c r="A135" s="344" t="s">
        <v>365</v>
      </c>
      <c r="B135" s="615">
        <v>211268.898697</v>
      </c>
      <c r="C135" s="615">
        <v>2680.9589310000001</v>
      </c>
      <c r="D135" s="617">
        <v>1.29</v>
      </c>
      <c r="E135" s="256"/>
      <c r="F135" s="256"/>
      <c r="G135" s="183" t="s">
        <v>366</v>
      </c>
      <c r="H135" s="452">
        <v>104.21644107</v>
      </c>
      <c r="I135" s="452">
        <v>103.39327978</v>
      </c>
      <c r="L135" s="420"/>
    </row>
    <row r="136" spans="1:12" ht="18" customHeight="1">
      <c r="A136" s="344" t="s">
        <v>367</v>
      </c>
      <c r="B136" s="615">
        <v>682673.517918</v>
      </c>
      <c r="C136" s="615">
        <v>23625.604476</v>
      </c>
      <c r="D136" s="617">
        <v>3.58</v>
      </c>
      <c r="E136" s="256"/>
      <c r="F136" s="256"/>
      <c r="G136" s="183" t="s">
        <v>368</v>
      </c>
      <c r="H136" s="452">
        <v>101.2345928</v>
      </c>
      <c r="I136" s="452">
        <v>101.90980722</v>
      </c>
      <c r="L136" s="184"/>
    </row>
    <row r="137" spans="1:12" ht="18" customHeight="1">
      <c r="A137" s="26" t="s">
        <v>573</v>
      </c>
      <c r="B137" s="615">
        <v>6938045.4248479996</v>
      </c>
      <c r="C137" s="615">
        <v>-148331.17508799999</v>
      </c>
      <c r="D137" s="617">
        <v>-2.09</v>
      </c>
      <c r="E137" s="256"/>
      <c r="F137" s="256"/>
      <c r="G137" s="186" t="s">
        <v>369</v>
      </c>
      <c r="H137" s="462">
        <v>103.27347511000001</v>
      </c>
      <c r="I137" s="462">
        <v>101.76954526999999</v>
      </c>
      <c r="L137" s="534"/>
    </row>
    <row r="138" spans="1:12" ht="18" customHeight="1">
      <c r="A138" s="344" t="s">
        <v>365</v>
      </c>
      <c r="B138" s="615">
        <v>2328437.267002</v>
      </c>
      <c r="C138" s="615">
        <v>-306062.33372599998</v>
      </c>
      <c r="D138" s="617">
        <v>-11.62</v>
      </c>
      <c r="E138" s="256"/>
      <c r="F138" s="256"/>
      <c r="G138" s="103" t="s">
        <v>370</v>
      </c>
      <c r="H138" s="462">
        <v>104.3</v>
      </c>
      <c r="I138" s="462">
        <v>103.4</v>
      </c>
      <c r="L138" s="534"/>
    </row>
    <row r="139" spans="1:12" ht="18" customHeight="1">
      <c r="A139" s="344" t="s">
        <v>367</v>
      </c>
      <c r="B139" s="615">
        <v>3387015.3329230002</v>
      </c>
      <c r="C139" s="615">
        <v>302494.568118</v>
      </c>
      <c r="D139" s="617">
        <v>9.81</v>
      </c>
      <c r="E139" s="256"/>
      <c r="F139" s="256"/>
      <c r="G139" s="187" t="s">
        <v>143</v>
      </c>
      <c r="H139" s="452">
        <v>101.8</v>
      </c>
      <c r="I139" s="452">
        <v>101.8</v>
      </c>
      <c r="L139" s="534"/>
    </row>
    <row r="140" spans="1:12" ht="18" customHeight="1">
      <c r="A140" s="26" t="s">
        <v>574</v>
      </c>
      <c r="B140" s="615">
        <v>1206960.8249230001</v>
      </c>
      <c r="C140" s="615">
        <v>-138923.40948</v>
      </c>
      <c r="D140" s="617">
        <v>-10.32</v>
      </c>
      <c r="E140" s="256"/>
      <c r="F140" s="256"/>
      <c r="G140" s="187" t="s">
        <v>144</v>
      </c>
      <c r="H140" s="452">
        <v>104.6</v>
      </c>
      <c r="I140" s="452">
        <v>103.6</v>
      </c>
      <c r="L140" s="534"/>
    </row>
    <row r="141" spans="1:12" ht="18" customHeight="1">
      <c r="A141" s="26" t="s">
        <v>575</v>
      </c>
      <c r="B141" s="615"/>
      <c r="C141" s="615">
        <v>-1112</v>
      </c>
      <c r="D141" s="617">
        <v>-100</v>
      </c>
      <c r="E141" s="256"/>
      <c r="F141" s="256"/>
      <c r="G141" s="187" t="s">
        <v>145</v>
      </c>
      <c r="H141" s="452">
        <v>104.4</v>
      </c>
      <c r="I141" s="452">
        <v>103.4</v>
      </c>
      <c r="L141" s="534"/>
    </row>
    <row r="142" spans="1:12" ht="18" customHeight="1">
      <c r="A142" s="181" t="s">
        <v>371</v>
      </c>
      <c r="B142" s="618">
        <v>3033.0574959999999</v>
      </c>
      <c r="C142" s="618">
        <v>-917.83070799999996</v>
      </c>
      <c r="D142" s="619">
        <v>-23.23</v>
      </c>
      <c r="E142" s="256"/>
      <c r="F142" s="256"/>
      <c r="G142" s="187" t="s">
        <v>146</v>
      </c>
      <c r="H142" s="452">
        <v>100</v>
      </c>
      <c r="I142" s="452">
        <v>101.9</v>
      </c>
      <c r="L142" s="188"/>
    </row>
    <row r="143" spans="1:12" ht="18" customHeight="1">
      <c r="A143" s="181" t="s">
        <v>372</v>
      </c>
      <c r="B143" s="618">
        <v>465395.798779</v>
      </c>
      <c r="C143" s="618">
        <v>-5042.5672370000002</v>
      </c>
      <c r="D143" s="619">
        <v>-1.07</v>
      </c>
      <c r="E143" s="256"/>
      <c r="F143" s="256"/>
      <c r="G143" s="243" t="s">
        <v>373</v>
      </c>
      <c r="H143" s="464">
        <v>101.3</v>
      </c>
      <c r="I143" s="464">
        <v>105.3</v>
      </c>
    </row>
    <row r="144" spans="1:12" ht="18" customHeight="1">
      <c r="A144" s="344" t="s">
        <v>374</v>
      </c>
      <c r="B144" s="615">
        <v>388085</v>
      </c>
      <c r="C144" s="616">
        <f>B144-380427</f>
        <v>7658</v>
      </c>
      <c r="D144" s="617">
        <f>C144/(B144-C144)*100</f>
        <v>2.0130011802527159</v>
      </c>
      <c r="E144" s="256"/>
      <c r="F144" s="256"/>
      <c r="G144" s="256"/>
      <c r="H144" s="256"/>
      <c r="I144" s="256"/>
    </row>
    <row r="145" spans="1:9" ht="18" customHeight="1">
      <c r="A145" s="344" t="s">
        <v>375</v>
      </c>
      <c r="B145" s="615">
        <v>1665</v>
      </c>
      <c r="C145" s="616">
        <f>B145-2235</f>
        <v>-570</v>
      </c>
      <c r="D145" s="617">
        <f>C145/(B145-C145)*100</f>
        <v>-25.503355704697988</v>
      </c>
      <c r="E145" s="256"/>
      <c r="F145" s="256"/>
      <c r="G145" s="256"/>
      <c r="H145" s="256"/>
      <c r="I145" s="256"/>
    </row>
    <row r="146" spans="1:9" ht="18" customHeight="1">
      <c r="A146" s="189" t="s">
        <v>376</v>
      </c>
      <c r="B146" s="620">
        <v>697099</v>
      </c>
      <c r="C146" s="621">
        <f>B146-806119</f>
        <v>-109020</v>
      </c>
      <c r="D146" s="622">
        <v>-13.52</v>
      </c>
      <c r="E146" s="256"/>
      <c r="F146" s="256"/>
    </row>
    <row r="147" spans="1:9" ht="24.95" customHeight="1">
      <c r="A147" s="858" t="s">
        <v>377</v>
      </c>
      <c r="B147" s="858"/>
      <c r="C147" s="858"/>
      <c r="D147" s="256"/>
      <c r="E147" s="256"/>
      <c r="F147" s="256"/>
      <c r="G147" s="858" t="s">
        <v>378</v>
      </c>
      <c r="H147" s="858"/>
      <c r="I147" s="858"/>
    </row>
    <row r="148" spans="1:9" ht="24.95" customHeight="1">
      <c r="A148" s="190"/>
      <c r="B148" s="190"/>
      <c r="C148" s="154" t="s">
        <v>31</v>
      </c>
      <c r="D148" s="256"/>
      <c r="E148" s="256"/>
      <c r="F148" s="256"/>
      <c r="G148" s="365"/>
      <c r="H148" s="155"/>
      <c r="I148" s="179" t="s">
        <v>31</v>
      </c>
    </row>
    <row r="149" spans="1:9" ht="24.95" customHeight="1">
      <c r="A149" s="191"/>
      <c r="B149" s="803" t="s">
        <v>667</v>
      </c>
      <c r="C149" s="192" t="s">
        <v>379</v>
      </c>
      <c r="D149" s="256"/>
      <c r="E149" s="256"/>
      <c r="F149" s="256"/>
      <c r="G149" s="193"/>
      <c r="H149" s="804" t="str">
        <f>B149</f>
        <v>三季度</v>
      </c>
      <c r="I149" s="305" t="s">
        <v>379</v>
      </c>
    </row>
    <row r="150" spans="1:9" ht="24.95" customHeight="1">
      <c r="A150" s="194" t="s">
        <v>32</v>
      </c>
      <c r="B150" s="618">
        <v>30008</v>
      </c>
      <c r="C150" s="619">
        <v>8.3000000000000007</v>
      </c>
      <c r="D150" s="256"/>
      <c r="E150" s="256"/>
      <c r="F150" s="256"/>
      <c r="G150" s="103" t="s">
        <v>40</v>
      </c>
      <c r="H150" s="618">
        <v>12426</v>
      </c>
      <c r="I150" s="619">
        <v>9.1</v>
      </c>
    </row>
    <row r="151" spans="1:9" ht="24.95" customHeight="1">
      <c r="A151" s="195" t="s">
        <v>33</v>
      </c>
      <c r="B151" s="615">
        <v>17816</v>
      </c>
      <c r="C151" s="617"/>
      <c r="D151" s="256"/>
      <c r="E151" s="256"/>
      <c r="F151" s="256"/>
      <c r="G151" s="105" t="s">
        <v>41</v>
      </c>
      <c r="H151" s="615">
        <v>4168</v>
      </c>
      <c r="I151" s="617"/>
    </row>
    <row r="152" spans="1:9" ht="24.95" customHeight="1">
      <c r="A152" s="195" t="s">
        <v>34</v>
      </c>
      <c r="B152" s="615">
        <v>5996</v>
      </c>
      <c r="C152" s="617"/>
      <c r="D152" s="256"/>
      <c r="E152" s="256"/>
      <c r="F152" s="256"/>
      <c r="G152" s="105" t="s">
        <v>42</v>
      </c>
      <c r="H152" s="615">
        <v>7228</v>
      </c>
      <c r="I152" s="617"/>
    </row>
    <row r="153" spans="1:9" ht="24.95" customHeight="1">
      <c r="A153" s="195" t="s">
        <v>380</v>
      </c>
      <c r="B153" s="615">
        <v>1159</v>
      </c>
      <c r="C153" s="617"/>
      <c r="D153" s="256"/>
      <c r="E153" s="256"/>
      <c r="F153" s="256"/>
      <c r="G153" s="105" t="s">
        <v>43</v>
      </c>
      <c r="H153" s="615">
        <v>290</v>
      </c>
      <c r="I153" s="617"/>
    </row>
    <row r="154" spans="1:9" ht="24.95" customHeight="1">
      <c r="A154" s="195" t="s">
        <v>381</v>
      </c>
      <c r="B154" s="615">
        <v>5035</v>
      </c>
      <c r="C154" s="617"/>
      <c r="D154" s="256"/>
      <c r="E154" s="256"/>
      <c r="F154" s="256"/>
      <c r="G154" s="105" t="s">
        <v>44</v>
      </c>
      <c r="H154" s="615">
        <v>740</v>
      </c>
      <c r="I154" s="617"/>
    </row>
    <row r="155" spans="1:9" ht="24.95" customHeight="1">
      <c r="A155" s="194" t="s">
        <v>35</v>
      </c>
      <c r="B155" s="618">
        <v>18208</v>
      </c>
      <c r="C155" s="619">
        <v>6.8</v>
      </c>
      <c r="D155" s="256"/>
      <c r="E155" s="256"/>
      <c r="F155" s="256"/>
      <c r="G155" s="103" t="s">
        <v>45</v>
      </c>
      <c r="H155" s="618">
        <v>8717</v>
      </c>
      <c r="I155" s="619">
        <v>5.6</v>
      </c>
    </row>
    <row r="156" spans="1:9" ht="24.95" customHeight="1">
      <c r="A156" s="195" t="s">
        <v>382</v>
      </c>
      <c r="B156" s="615">
        <v>6203</v>
      </c>
      <c r="C156" s="617"/>
      <c r="D156" s="256"/>
      <c r="E156" s="256"/>
      <c r="F156" s="256"/>
      <c r="G156" s="105" t="s">
        <v>383</v>
      </c>
      <c r="H156" s="615">
        <v>2165</v>
      </c>
      <c r="I156" s="617"/>
    </row>
    <row r="157" spans="1:9" ht="24.95" customHeight="1">
      <c r="A157" s="195" t="s">
        <v>36</v>
      </c>
      <c r="B157" s="615">
        <v>1165</v>
      </c>
      <c r="C157" s="617"/>
      <c r="D157" s="256"/>
      <c r="E157" s="256"/>
      <c r="F157" s="256"/>
      <c r="G157" s="105" t="s">
        <v>46</v>
      </c>
      <c r="H157" s="615">
        <v>405</v>
      </c>
      <c r="I157" s="617"/>
    </row>
    <row r="158" spans="1:9" ht="24.95" customHeight="1">
      <c r="A158" s="195" t="s">
        <v>37</v>
      </c>
      <c r="B158" s="615">
        <v>2635</v>
      </c>
      <c r="C158" s="617"/>
      <c r="D158" s="256"/>
      <c r="E158" s="256"/>
      <c r="F158" s="256"/>
      <c r="G158" s="105" t="s">
        <v>47</v>
      </c>
      <c r="H158" s="615">
        <v>1410</v>
      </c>
      <c r="I158" s="617"/>
    </row>
    <row r="159" spans="1:9" ht="24.95" customHeight="1">
      <c r="A159" s="195" t="s">
        <v>384</v>
      </c>
      <c r="B159" s="615">
        <v>1214</v>
      </c>
      <c r="C159" s="617"/>
      <c r="D159" s="256"/>
      <c r="E159" s="256"/>
      <c r="F159" s="256"/>
      <c r="G159" s="105" t="s">
        <v>385</v>
      </c>
      <c r="H159" s="615">
        <v>583</v>
      </c>
      <c r="I159" s="617"/>
    </row>
    <row r="160" spans="1:9" ht="24.95" customHeight="1">
      <c r="A160" s="195" t="s">
        <v>38</v>
      </c>
      <c r="B160" s="615">
        <v>3081</v>
      </c>
      <c r="C160" s="617"/>
      <c r="D160" s="256"/>
      <c r="E160" s="256"/>
      <c r="F160" s="256"/>
      <c r="G160" s="196" t="s">
        <v>386</v>
      </c>
      <c r="H160" s="615">
        <v>2181</v>
      </c>
      <c r="I160" s="617"/>
    </row>
    <row r="161" spans="1:9" ht="24.95" customHeight="1">
      <c r="A161" s="197" t="s">
        <v>39</v>
      </c>
      <c r="B161" s="615">
        <v>1876</v>
      </c>
      <c r="C161" s="617"/>
      <c r="D161" s="256"/>
      <c r="E161" s="256"/>
      <c r="F161" s="256"/>
      <c r="G161" s="105" t="s">
        <v>387</v>
      </c>
      <c r="H161" s="615">
        <v>728</v>
      </c>
      <c r="I161" s="617"/>
    </row>
    <row r="162" spans="1:9" ht="24.95" customHeight="1">
      <c r="A162" s="195" t="s">
        <v>388</v>
      </c>
      <c r="B162" s="615">
        <v>1573</v>
      </c>
      <c r="C162" s="617"/>
      <c r="D162" s="256"/>
      <c r="E162" s="256"/>
      <c r="F162" s="256"/>
      <c r="G162" s="105" t="s">
        <v>48</v>
      </c>
      <c r="H162" s="615">
        <v>1036</v>
      </c>
      <c r="I162" s="617"/>
    </row>
    <row r="163" spans="1:9" ht="24.95" customHeight="1">
      <c r="A163" s="198" t="s">
        <v>389</v>
      </c>
      <c r="B163" s="810">
        <v>461</v>
      </c>
      <c r="C163" s="811"/>
      <c r="D163" s="256"/>
      <c r="E163" s="256"/>
      <c r="F163" s="256"/>
      <c r="G163" s="199" t="s">
        <v>390</v>
      </c>
      <c r="H163" s="810">
        <v>209</v>
      </c>
      <c r="I163" s="811"/>
    </row>
    <row r="164" spans="1:9" ht="15.75" customHeight="1">
      <c r="A164" s="256"/>
      <c r="B164" s="256"/>
      <c r="C164" s="256"/>
      <c r="D164" s="256"/>
      <c r="E164" s="256"/>
      <c r="F164" s="256"/>
    </row>
    <row r="165" spans="1:9" ht="15.75" customHeight="1">
      <c r="D165" s="256"/>
      <c r="E165" s="256"/>
      <c r="F165" s="256"/>
    </row>
    <row r="166" spans="1:9" ht="15.75" customHeight="1">
      <c r="D166" s="256"/>
      <c r="E166" s="256"/>
      <c r="F166" s="256"/>
    </row>
    <row r="167" spans="1:9" ht="15.75" customHeight="1">
      <c r="D167" s="256"/>
      <c r="E167" s="256"/>
      <c r="F167" s="256"/>
    </row>
    <row r="168" spans="1:9" ht="15.75" customHeight="1">
      <c r="D168" s="256"/>
      <c r="E168" s="256"/>
      <c r="F168" s="256"/>
    </row>
    <row r="169" spans="1:9" ht="15.75" customHeight="1">
      <c r="D169" s="256"/>
      <c r="E169" s="256"/>
      <c r="F169" s="256"/>
    </row>
    <row r="170" spans="1:9" ht="15.75" customHeight="1">
      <c r="D170" s="256"/>
      <c r="E170" s="256"/>
      <c r="F170" s="256"/>
    </row>
    <row r="171" spans="1:9" ht="15.75" customHeight="1">
      <c r="D171" s="256"/>
      <c r="E171" s="256"/>
      <c r="F171" s="256"/>
      <c r="G171" s="256"/>
      <c r="H171" s="256"/>
      <c r="I171" s="256"/>
    </row>
    <row r="172" spans="1:9" ht="15.75" customHeight="1">
      <c r="D172" s="256"/>
      <c r="E172" s="256"/>
      <c r="F172" s="256"/>
      <c r="G172" s="256"/>
      <c r="H172" s="256"/>
      <c r="I172" s="256"/>
    </row>
    <row r="173" spans="1:9" ht="15.75" customHeight="1">
      <c r="D173" s="256"/>
      <c r="E173" s="256"/>
      <c r="F173" s="256"/>
      <c r="G173" s="256"/>
      <c r="H173" s="256"/>
      <c r="I173" s="256"/>
    </row>
    <row r="174" spans="1:9" ht="15.75" customHeight="1">
      <c r="D174" s="256"/>
      <c r="E174" s="256"/>
      <c r="F174" s="256"/>
      <c r="G174" s="256"/>
      <c r="H174" s="256"/>
      <c r="I174" s="256"/>
    </row>
    <row r="175" spans="1:9" ht="15.75" customHeight="1">
      <c r="D175" s="256"/>
      <c r="E175" s="256"/>
      <c r="F175" s="256"/>
      <c r="G175" s="256"/>
      <c r="H175" s="256"/>
      <c r="I175" s="256"/>
    </row>
    <row r="176" spans="1:9" ht="15.75" customHeight="1">
      <c r="D176" s="256"/>
      <c r="E176" s="256"/>
      <c r="F176" s="256"/>
      <c r="G176" s="256"/>
      <c r="H176" s="256"/>
      <c r="I176" s="256"/>
    </row>
    <row r="177" spans="1:9" ht="15.75" customHeight="1">
      <c r="D177" s="256"/>
      <c r="E177" s="256"/>
      <c r="F177" s="256"/>
      <c r="G177" s="256"/>
      <c r="H177" s="256"/>
      <c r="I177" s="256"/>
    </row>
    <row r="178" spans="1:9" ht="15.75" customHeight="1">
      <c r="D178" s="256"/>
      <c r="E178" s="256"/>
      <c r="F178" s="256"/>
      <c r="G178" s="256"/>
      <c r="H178" s="256"/>
      <c r="I178" s="256"/>
    </row>
    <row r="179" spans="1:9" ht="15.75" customHeight="1">
      <c r="D179" s="256"/>
      <c r="E179" s="256"/>
      <c r="F179" s="256"/>
      <c r="G179" s="256"/>
      <c r="H179" s="256"/>
      <c r="I179" s="256"/>
    </row>
    <row r="180" spans="1:9" ht="15.75" customHeight="1">
      <c r="D180" s="256"/>
      <c r="E180" s="256"/>
      <c r="F180" s="256"/>
      <c r="G180" s="256"/>
      <c r="H180" s="256"/>
      <c r="I180" s="256"/>
    </row>
    <row r="181" spans="1:9" ht="15.75" customHeight="1">
      <c r="D181" s="256"/>
      <c r="E181" s="256"/>
      <c r="F181" s="256"/>
      <c r="G181" s="256"/>
      <c r="H181" s="256"/>
      <c r="I181" s="256"/>
    </row>
    <row r="182" spans="1:9">
      <c r="A182" s="256"/>
      <c r="B182" s="256"/>
      <c r="C182" s="256"/>
      <c r="D182" s="256"/>
      <c r="E182" s="256"/>
      <c r="F182" s="256"/>
    </row>
  </sheetData>
  <mergeCells count="24">
    <mergeCell ref="G1:I1"/>
    <mergeCell ref="G22:I26"/>
    <mergeCell ref="G27:I27"/>
    <mergeCell ref="A59:B59"/>
    <mergeCell ref="A60:B60"/>
    <mergeCell ref="A1:E1"/>
    <mergeCell ref="A2:E2"/>
    <mergeCell ref="A27:C27"/>
    <mergeCell ref="A57:D57"/>
    <mergeCell ref="G57:I57"/>
    <mergeCell ref="A64:B64"/>
    <mergeCell ref="G118:G119"/>
    <mergeCell ref="A116:D116"/>
    <mergeCell ref="C118:D118"/>
    <mergeCell ref="B118:B119"/>
    <mergeCell ref="A77:D77"/>
    <mergeCell ref="A147:C147"/>
    <mergeCell ref="G147:I147"/>
    <mergeCell ref="A91:D91"/>
    <mergeCell ref="G91:I91"/>
    <mergeCell ref="G116:I116"/>
    <mergeCell ref="A118:A119"/>
    <mergeCell ref="H118:H119"/>
    <mergeCell ref="I118:I119"/>
  </mergeCells>
  <phoneticPr fontId="2" type="noConversion"/>
  <printOptions horizontalCentered="1"/>
  <pageMargins left="7.874015748031496E-2" right="7.874015748031496E-2" top="7.874015748031496E-2" bottom="7.874015748031496E-2" header="0.39370078740157483" footer="0.39370078740157483"/>
  <pageSetup paperSize="9" orientation="landscape" r:id="rId1"/>
  <headerFooter alignWithMargins="0"/>
  <rowBreaks count="3" manualBreakCount="3">
    <brk id="26" max="16383" man="1"/>
    <brk id="56" max="16383" man="1"/>
    <brk id="9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46"/>
  <sheetViews>
    <sheetView topLeftCell="A13" workbookViewId="0">
      <selection activeCell="K24" sqref="K24"/>
    </sheetView>
  </sheetViews>
  <sheetFormatPr defaultRowHeight="14.25"/>
  <cols>
    <col min="1" max="1" width="6.875" style="411" customWidth="1"/>
    <col min="2" max="2" width="9.125" style="411" customWidth="1"/>
    <col min="3" max="3" width="5.25" style="411" customWidth="1"/>
    <col min="4" max="4" width="5" style="411" customWidth="1"/>
    <col min="5" max="5" width="7.5" style="411" customWidth="1"/>
    <col min="6" max="6" width="9.75" style="411" customWidth="1"/>
    <col min="7" max="7" width="6.75" style="411" customWidth="1"/>
    <col min="8" max="8" width="5.25" style="411" customWidth="1"/>
    <col min="9" max="9" width="3.5" style="411" customWidth="1"/>
    <col min="10" max="10" width="6.75" style="411" customWidth="1"/>
    <col min="11" max="11" width="7.25" style="411" customWidth="1"/>
    <col min="12" max="12" width="5.25" style="411" customWidth="1"/>
    <col min="13" max="13" width="8.125" style="411" customWidth="1"/>
    <col min="14" max="14" width="8.875" style="411" customWidth="1"/>
    <col min="15" max="15" width="4.625" style="411" customWidth="1"/>
    <col min="16" max="16" width="6.875" style="411" customWidth="1"/>
    <col min="17" max="17" width="8.625" style="411" customWidth="1"/>
    <col min="18" max="18" width="6.75" style="411" customWidth="1"/>
    <col min="19" max="19" width="5" style="411" customWidth="1"/>
    <col min="20" max="22" width="9" style="411"/>
    <col min="23" max="23" width="9.5" style="411" customWidth="1"/>
    <col min="24" max="24" width="9" style="411"/>
    <col min="25" max="25" width="11.625" style="411" customWidth="1"/>
    <col min="26" max="26" width="11.5" style="411" bestFit="1" customWidth="1"/>
    <col min="27" max="16384" width="9" style="411"/>
  </cols>
  <sheetData>
    <row r="1" spans="1:27" ht="34.5" customHeight="1">
      <c r="A1" s="904" t="s">
        <v>577</v>
      </c>
      <c r="B1" s="904"/>
      <c r="C1" s="904"/>
      <c r="D1" s="904"/>
      <c r="E1" s="904"/>
      <c r="F1" s="904"/>
      <c r="G1" s="904"/>
      <c r="H1" s="541"/>
      <c r="I1" s="29"/>
    </row>
    <row r="2" spans="1:27" ht="33" customHeight="1">
      <c r="G2" s="411" t="s">
        <v>197</v>
      </c>
      <c r="I2" s="256"/>
    </row>
    <row r="3" spans="1:27" ht="35.1" customHeight="1">
      <c r="A3" s="907"/>
      <c r="B3" s="898" t="s">
        <v>49</v>
      </c>
      <c r="C3" s="898"/>
      <c r="D3" s="898"/>
      <c r="E3" s="913"/>
      <c r="F3" s="869" t="s">
        <v>391</v>
      </c>
      <c r="G3" s="869"/>
      <c r="H3" s="870"/>
      <c r="I3" s="257"/>
    </row>
    <row r="4" spans="1:27" ht="35.1" customHeight="1">
      <c r="A4" s="908"/>
      <c r="B4" s="770" t="s">
        <v>667</v>
      </c>
      <c r="C4" s="543" t="s">
        <v>392</v>
      </c>
      <c r="D4" s="543" t="s">
        <v>393</v>
      </c>
      <c r="E4" s="893"/>
      <c r="F4" s="770" t="str">
        <f>B4</f>
        <v>三季度</v>
      </c>
      <c r="G4" s="543" t="s">
        <v>392</v>
      </c>
      <c r="H4" s="258" t="s">
        <v>393</v>
      </c>
      <c r="I4" s="259"/>
      <c r="S4" s="260"/>
      <c r="T4" s="260"/>
      <c r="U4" s="260"/>
    </row>
    <row r="5" spans="1:27" ht="35.1" customHeight="1">
      <c r="A5" s="779" t="s">
        <v>51</v>
      </c>
      <c r="B5" s="787">
        <v>8938536</v>
      </c>
      <c r="C5" s="790">
        <v>6.7</v>
      </c>
      <c r="D5" s="425"/>
      <c r="E5" s="793" t="s">
        <v>51</v>
      </c>
      <c r="F5" s="787">
        <v>2995633</v>
      </c>
      <c r="G5" s="790">
        <v>7.8</v>
      </c>
      <c r="H5" s="261"/>
      <c r="I5" s="256"/>
      <c r="S5" s="260"/>
      <c r="T5" s="260"/>
      <c r="U5" s="260"/>
    </row>
    <row r="6" spans="1:27" ht="35.1" customHeight="1">
      <c r="A6" s="791" t="s">
        <v>52</v>
      </c>
      <c r="B6" s="787">
        <v>3610352</v>
      </c>
      <c r="C6" s="790">
        <v>7.1</v>
      </c>
      <c r="D6" s="426">
        <v>1</v>
      </c>
      <c r="E6" s="636" t="s">
        <v>53</v>
      </c>
      <c r="F6" s="787">
        <v>473949</v>
      </c>
      <c r="G6" s="790">
        <v>8.1999999999999993</v>
      </c>
      <c r="H6" s="262">
        <v>1</v>
      </c>
      <c r="I6" s="256"/>
      <c r="S6" s="260"/>
      <c r="T6" s="260"/>
      <c r="U6" s="260"/>
    </row>
    <row r="7" spans="1:27" ht="35.1" customHeight="1">
      <c r="A7" s="791" t="s">
        <v>53</v>
      </c>
      <c r="B7" s="787">
        <v>1968001</v>
      </c>
      <c r="C7" s="790">
        <v>6.7</v>
      </c>
      <c r="D7" s="426">
        <v>2</v>
      </c>
      <c r="E7" s="636" t="s">
        <v>193</v>
      </c>
      <c r="F7" s="787">
        <v>248097</v>
      </c>
      <c r="G7" s="790">
        <v>8</v>
      </c>
      <c r="H7" s="262">
        <v>2</v>
      </c>
      <c r="I7" s="256"/>
      <c r="S7" s="260"/>
      <c r="T7" s="260"/>
      <c r="U7" s="260"/>
    </row>
    <row r="8" spans="1:27" ht="35.1" customHeight="1">
      <c r="A8" s="791" t="s">
        <v>54</v>
      </c>
      <c r="B8" s="787">
        <v>1267358</v>
      </c>
      <c r="C8" s="790">
        <v>6.6</v>
      </c>
      <c r="D8" s="426">
        <v>3</v>
      </c>
      <c r="E8" s="636" t="s">
        <v>52</v>
      </c>
      <c r="F8" s="787">
        <v>1616661</v>
      </c>
      <c r="G8" s="790">
        <v>7.9</v>
      </c>
      <c r="H8" s="262">
        <v>3</v>
      </c>
      <c r="I8" s="256"/>
      <c r="S8" s="260"/>
      <c r="T8" s="260"/>
      <c r="U8" s="260"/>
    </row>
    <row r="9" spans="1:27" ht="35.1" customHeight="1">
      <c r="A9" s="791" t="s">
        <v>193</v>
      </c>
      <c r="B9" s="787">
        <v>1006796</v>
      </c>
      <c r="C9" s="790">
        <v>6.5</v>
      </c>
      <c r="D9" s="426">
        <v>4</v>
      </c>
      <c r="E9" s="636" t="s">
        <v>54</v>
      </c>
      <c r="F9" s="787">
        <v>416440</v>
      </c>
      <c r="G9" s="790">
        <v>7.6</v>
      </c>
      <c r="H9" s="262">
        <v>4</v>
      </c>
      <c r="I9" s="256"/>
    </row>
    <row r="10" spans="1:27" ht="35.1" customHeight="1">
      <c r="A10" s="792" t="s">
        <v>55</v>
      </c>
      <c r="B10" s="788">
        <v>1086029</v>
      </c>
      <c r="C10" s="789">
        <v>6.2</v>
      </c>
      <c r="D10" s="427">
        <v>5</v>
      </c>
      <c r="E10" s="637" t="s">
        <v>55</v>
      </c>
      <c r="F10" s="788">
        <v>240486</v>
      </c>
      <c r="G10" s="789">
        <v>6.7</v>
      </c>
      <c r="H10" s="264">
        <v>5</v>
      </c>
      <c r="I10" s="256"/>
    </row>
    <row r="12" spans="1:27" ht="49.5" customHeight="1"/>
    <row r="13" spans="1:27" ht="39.75" customHeight="1">
      <c r="A13" s="904" t="s">
        <v>578</v>
      </c>
      <c r="B13" s="904"/>
      <c r="C13" s="904"/>
      <c r="D13" s="904"/>
      <c r="E13" s="904"/>
      <c r="F13" s="904"/>
      <c r="G13" s="904"/>
      <c r="H13" s="541"/>
      <c r="I13" s="29"/>
      <c r="J13" s="904" t="s">
        <v>578</v>
      </c>
      <c r="K13" s="904"/>
      <c r="L13" s="904"/>
      <c r="M13" s="904"/>
      <c r="N13" s="904"/>
      <c r="O13" s="904"/>
      <c r="P13" s="904"/>
      <c r="Q13" s="904"/>
      <c r="R13" s="904"/>
    </row>
    <row r="14" spans="1:27" ht="26.25" customHeight="1">
      <c r="G14" s="411" t="s">
        <v>394</v>
      </c>
      <c r="I14" s="256"/>
      <c r="J14" s="256"/>
      <c r="K14" s="256"/>
      <c r="L14" s="256"/>
      <c r="M14" s="256"/>
      <c r="N14" s="256"/>
      <c r="O14" s="256"/>
      <c r="P14" s="256"/>
      <c r="Q14" s="256"/>
      <c r="R14" s="411" t="s">
        <v>395</v>
      </c>
      <c r="X14" s="265"/>
      <c r="Y14" s="407"/>
    </row>
    <row r="15" spans="1:27" ht="35.1" customHeight="1">
      <c r="A15" s="907"/>
      <c r="B15" s="903" t="s">
        <v>396</v>
      </c>
      <c r="C15" s="903"/>
      <c r="D15" s="903"/>
      <c r="E15" s="913"/>
      <c r="F15" s="898" t="s">
        <v>397</v>
      </c>
      <c r="G15" s="898"/>
      <c r="H15" s="918"/>
      <c r="I15" s="256"/>
      <c r="J15" s="907"/>
      <c r="K15" s="903" t="s">
        <v>398</v>
      </c>
      <c r="L15" s="903"/>
      <c r="M15" s="903"/>
      <c r="N15" s="898" t="s">
        <v>399</v>
      </c>
      <c r="O15" s="898"/>
      <c r="P15" s="913"/>
      <c r="Q15" s="266" t="s">
        <v>400</v>
      </c>
      <c r="R15" s="266"/>
      <c r="S15" s="267"/>
      <c r="U15" s="415"/>
      <c r="V15" s="365"/>
      <c r="W15" s="71"/>
      <c r="X15" s="606"/>
      <c r="Y15" s="407"/>
      <c r="Z15" s="415"/>
      <c r="AA15" s="415"/>
    </row>
    <row r="16" spans="1:27" ht="35.1" customHeight="1">
      <c r="A16" s="908"/>
      <c r="B16" s="916" t="s">
        <v>401</v>
      </c>
      <c r="C16" s="916"/>
      <c r="D16" s="543" t="s">
        <v>402</v>
      </c>
      <c r="E16" s="917"/>
      <c r="F16" s="268" t="s">
        <v>403</v>
      </c>
      <c r="G16" s="268" t="s">
        <v>50</v>
      </c>
      <c r="H16" s="269" t="s">
        <v>402</v>
      </c>
      <c r="I16" s="256"/>
      <c r="J16" s="908"/>
      <c r="K16" s="270" t="s">
        <v>403</v>
      </c>
      <c r="L16" s="543" t="s">
        <v>639</v>
      </c>
      <c r="M16" s="906"/>
      <c r="N16" s="508" t="s">
        <v>611</v>
      </c>
      <c r="O16" s="543" t="s">
        <v>404</v>
      </c>
      <c r="P16" s="893"/>
      <c r="Q16" s="271" t="s">
        <v>403</v>
      </c>
      <c r="R16" s="272" t="s">
        <v>50</v>
      </c>
      <c r="S16" s="273" t="s">
        <v>405</v>
      </c>
      <c r="U16" s="274"/>
      <c r="V16" s="365"/>
      <c r="W16" s="368"/>
      <c r="X16" s="407"/>
      <c r="Y16" s="676"/>
      <c r="Z16" s="407"/>
      <c r="AA16" s="407"/>
    </row>
    <row r="17" spans="1:28" ht="35.1" customHeight="1">
      <c r="A17" s="537" t="s">
        <v>406</v>
      </c>
      <c r="B17" s="892">
        <f>全市经济!B30</f>
        <v>5.7</v>
      </c>
      <c r="C17" s="892"/>
      <c r="D17" s="275"/>
      <c r="E17" s="276" t="s">
        <v>407</v>
      </c>
      <c r="F17" s="449"/>
      <c r="G17" s="499">
        <f>全市经济!I60</f>
        <v>5.6</v>
      </c>
      <c r="H17" s="370"/>
      <c r="I17" s="256"/>
      <c r="J17" s="276" t="s">
        <v>406</v>
      </c>
      <c r="K17" s="626">
        <f>全市经济!B44</f>
        <v>98.5</v>
      </c>
      <c r="L17" s="532"/>
      <c r="M17" s="277" t="s">
        <v>406</v>
      </c>
      <c r="N17" s="509">
        <f>全市经济!H56</f>
        <v>819719</v>
      </c>
      <c r="O17" s="278"/>
      <c r="P17" s="635" t="s">
        <v>165</v>
      </c>
      <c r="Q17" s="647">
        <f>全市经济!B94</f>
        <v>2596469.7999999998</v>
      </c>
      <c r="R17" s="648">
        <f>全市经济!C94</f>
        <v>11.1</v>
      </c>
      <c r="S17" s="280"/>
      <c r="U17" s="274"/>
      <c r="V17" s="288"/>
      <c r="W17" s="367"/>
      <c r="X17" s="599"/>
      <c r="Y17" s="676"/>
      <c r="Z17" s="579"/>
      <c r="AA17" s="458"/>
    </row>
    <row r="18" spans="1:28" ht="35.1" customHeight="1">
      <c r="A18" s="419" t="s">
        <v>408</v>
      </c>
      <c r="B18" s="910">
        <v>7.7</v>
      </c>
      <c r="C18" s="911"/>
      <c r="D18" s="281">
        <v>1</v>
      </c>
      <c r="E18" s="420" t="s">
        <v>579</v>
      </c>
      <c r="F18" s="493"/>
      <c r="G18" s="499">
        <v>8.3000000000000007</v>
      </c>
      <c r="H18" s="371">
        <f>RANK(G18,$G$18:$G$22)</f>
        <v>1</v>
      </c>
      <c r="I18" s="256"/>
      <c r="J18" s="525" t="s">
        <v>408</v>
      </c>
      <c r="K18" s="625">
        <v>100.8</v>
      </c>
      <c r="L18" s="525">
        <v>1</v>
      </c>
      <c r="M18" s="421" t="s">
        <v>560</v>
      </c>
      <c r="N18" s="511">
        <v>324526</v>
      </c>
      <c r="O18" s="282">
        <f>RANK(N18,$N$18:$N$22)</f>
        <v>1</v>
      </c>
      <c r="P18" s="636" t="s">
        <v>615</v>
      </c>
      <c r="Q18" s="638">
        <v>286073.09999999998</v>
      </c>
      <c r="R18" s="633">
        <v>11.8</v>
      </c>
      <c r="S18" s="283">
        <f>RANK(R18,$R$18:$R$22)</f>
        <v>1</v>
      </c>
      <c r="U18" s="274"/>
      <c r="V18" s="265"/>
      <c r="W18" s="265"/>
      <c r="X18" s="599"/>
      <c r="Y18" s="676"/>
      <c r="Z18" s="579"/>
      <c r="AA18" s="458"/>
    </row>
    <row r="19" spans="1:28" ht="35.1" customHeight="1">
      <c r="A19" s="419" t="s">
        <v>565</v>
      </c>
      <c r="B19" s="910">
        <v>5.8</v>
      </c>
      <c r="C19" s="911"/>
      <c r="D19" s="281">
        <v>2</v>
      </c>
      <c r="E19" s="420" t="s">
        <v>584</v>
      </c>
      <c r="F19" s="493"/>
      <c r="G19" s="499">
        <v>7.8</v>
      </c>
      <c r="H19" s="371">
        <f>RANK(G19,$G$18:$G$22)</f>
        <v>2</v>
      </c>
      <c r="I19" s="256"/>
      <c r="J19" s="525" t="s">
        <v>410</v>
      </c>
      <c r="K19" s="625">
        <v>99.4</v>
      </c>
      <c r="L19" s="525">
        <v>2</v>
      </c>
      <c r="M19" s="369" t="s">
        <v>561</v>
      </c>
      <c r="N19" s="511">
        <v>305313</v>
      </c>
      <c r="O19" s="282">
        <f>RANK(N19,$N$18:$N$22)</f>
        <v>2</v>
      </c>
      <c r="P19" s="636" t="s">
        <v>616</v>
      </c>
      <c r="Q19" s="638">
        <v>293402</v>
      </c>
      <c r="R19" s="633">
        <v>11.5</v>
      </c>
      <c r="S19" s="283">
        <f>RANK(R19,$R$18:$R$22)</f>
        <v>2</v>
      </c>
      <c r="U19" s="274"/>
      <c r="V19" s="265"/>
      <c r="W19" s="265"/>
      <c r="X19" s="599"/>
      <c r="Y19" s="676"/>
      <c r="Z19" s="579"/>
      <c r="AA19" s="458"/>
    </row>
    <row r="20" spans="1:28" ht="35.1" customHeight="1">
      <c r="A20" s="419" t="s">
        <v>580</v>
      </c>
      <c r="B20" s="910">
        <v>5.7</v>
      </c>
      <c r="C20" s="911"/>
      <c r="D20" s="281">
        <v>3</v>
      </c>
      <c r="E20" s="420" t="s">
        <v>585</v>
      </c>
      <c r="F20" s="493"/>
      <c r="G20" s="499">
        <v>6.8</v>
      </c>
      <c r="H20" s="371">
        <f>RANK(G20,$G$18:$G$22)</f>
        <v>3</v>
      </c>
      <c r="I20" s="256"/>
      <c r="J20" s="422" t="s">
        <v>562</v>
      </c>
      <c r="K20" s="625">
        <v>99.1</v>
      </c>
      <c r="L20" s="525">
        <v>3</v>
      </c>
      <c r="M20" s="421" t="s">
        <v>409</v>
      </c>
      <c r="N20" s="511">
        <v>96003</v>
      </c>
      <c r="O20" s="282">
        <f>RANK(N20,$N$18:$N$22)</f>
        <v>3</v>
      </c>
      <c r="P20" s="636" t="s">
        <v>54</v>
      </c>
      <c r="Q20" s="638">
        <v>297826.5</v>
      </c>
      <c r="R20" s="633">
        <v>11.4</v>
      </c>
      <c r="S20" s="283">
        <f>RANK(R20,$R$18:$R$22)</f>
        <v>3</v>
      </c>
      <c r="U20" s="274"/>
      <c r="V20" s="265"/>
      <c r="W20" s="265"/>
      <c r="X20" s="599"/>
      <c r="Y20" s="676"/>
      <c r="Z20" s="579"/>
      <c r="AA20" s="458"/>
    </row>
    <row r="21" spans="1:28" ht="35.1" customHeight="1">
      <c r="A21" s="419" t="s">
        <v>612</v>
      </c>
      <c r="B21" s="910">
        <v>5.0999999999999996</v>
      </c>
      <c r="C21" s="911"/>
      <c r="D21" s="281">
        <v>4</v>
      </c>
      <c r="E21" s="369" t="s">
        <v>586</v>
      </c>
      <c r="F21" s="493"/>
      <c r="G21" s="499">
        <v>2.2000000000000002</v>
      </c>
      <c r="H21" s="371">
        <f>RANK(G21,$G$18:$G$22)</f>
        <v>4</v>
      </c>
      <c r="I21" s="256"/>
      <c r="J21" s="528" t="s">
        <v>563</v>
      </c>
      <c r="K21" s="684">
        <v>98.7</v>
      </c>
      <c r="L21" s="525">
        <v>4</v>
      </c>
      <c r="M21" s="421" t="s">
        <v>413</v>
      </c>
      <c r="N21" s="511">
        <v>64552</v>
      </c>
      <c r="O21" s="282">
        <f>RANK(N21,$N$18:$N$22)</f>
        <v>4</v>
      </c>
      <c r="P21" s="636" t="s">
        <v>55</v>
      </c>
      <c r="Q21" s="638">
        <v>150968.29999999999</v>
      </c>
      <c r="R21" s="633">
        <v>11.4</v>
      </c>
      <c r="S21" s="283">
        <f>RANK(R21,$R$18:$R$22)</f>
        <v>3</v>
      </c>
      <c r="U21" s="415"/>
      <c r="V21" s="265"/>
      <c r="W21" s="265"/>
      <c r="X21" s="599"/>
      <c r="Y21" s="510"/>
      <c r="Z21" s="579"/>
      <c r="AA21" s="458"/>
    </row>
    <row r="22" spans="1:28" ht="35.1" customHeight="1">
      <c r="A22" s="419" t="s">
        <v>409</v>
      </c>
      <c r="B22" s="910">
        <v>5.0999999999999996</v>
      </c>
      <c r="C22" s="911"/>
      <c r="D22" s="281">
        <v>4</v>
      </c>
      <c r="E22" s="369" t="s">
        <v>415</v>
      </c>
      <c r="F22" s="493"/>
      <c r="G22" s="499">
        <v>1</v>
      </c>
      <c r="H22" s="371">
        <f>RANK(G22,$G$18:$G$22)</f>
        <v>5</v>
      </c>
      <c r="I22" s="256"/>
      <c r="J22" s="383" t="s">
        <v>564</v>
      </c>
      <c r="K22" s="506">
        <v>95.9</v>
      </c>
      <c r="L22" s="383">
        <v>5</v>
      </c>
      <c r="M22" s="285" t="s">
        <v>411</v>
      </c>
      <c r="N22" s="597">
        <v>29325</v>
      </c>
      <c r="O22" s="286">
        <f>RANK(N22,$N$18:$N$22)</f>
        <v>5</v>
      </c>
      <c r="P22" s="637" t="s">
        <v>52</v>
      </c>
      <c r="Q22" s="639">
        <v>1568199.9</v>
      </c>
      <c r="R22" s="634">
        <v>10.9</v>
      </c>
      <c r="S22" s="287">
        <f>RANK(R22,$R$18:$R$22)</f>
        <v>5</v>
      </c>
      <c r="U22" s="415"/>
      <c r="V22" s="288"/>
      <c r="W22" s="265"/>
      <c r="X22" s="581"/>
      <c r="Y22" s="685"/>
      <c r="Z22" s="685"/>
      <c r="AA22" s="458"/>
    </row>
    <row r="23" spans="1:28" ht="35.1" customHeight="1">
      <c r="A23" s="605" t="s">
        <v>416</v>
      </c>
      <c r="B23" s="912">
        <v>1.7</v>
      </c>
      <c r="C23" s="912"/>
      <c r="D23" s="289"/>
      <c r="E23" s="577" t="s">
        <v>417</v>
      </c>
      <c r="F23" s="580"/>
      <c r="G23" s="499">
        <v>-8.9</v>
      </c>
      <c r="H23" s="371"/>
      <c r="I23" s="256"/>
      <c r="V23" s="510"/>
      <c r="W23" s="210"/>
      <c r="X23" s="581"/>
      <c r="Y23" s="685"/>
      <c r="Z23" s="685"/>
      <c r="AA23" s="458"/>
    </row>
    <row r="24" spans="1:28" ht="46.5" customHeight="1">
      <c r="A24" s="291"/>
      <c r="B24" s="915"/>
      <c r="C24" s="915"/>
      <c r="D24" s="292"/>
      <c r="E24" s="578" t="s">
        <v>418</v>
      </c>
      <c r="F24" s="500"/>
      <c r="G24" s="506">
        <v>48.2</v>
      </c>
      <c r="H24" s="372"/>
      <c r="I24" s="256"/>
      <c r="V24" s="265"/>
      <c r="W24" s="210"/>
      <c r="X24" s="581"/>
      <c r="Y24" s="685"/>
      <c r="Z24" s="685"/>
      <c r="AA24" s="407"/>
    </row>
    <row r="25" spans="1:28" ht="34.5" customHeight="1">
      <c r="A25" s="905" t="s">
        <v>56</v>
      </c>
      <c r="B25" s="905"/>
      <c r="C25" s="905"/>
      <c r="D25" s="905"/>
      <c r="E25" s="905"/>
      <c r="F25" s="905"/>
      <c r="G25" s="905"/>
      <c r="H25" s="542"/>
      <c r="I25" s="256"/>
      <c r="J25" s="904" t="s">
        <v>578</v>
      </c>
      <c r="K25" s="904"/>
      <c r="L25" s="904"/>
      <c r="M25" s="904"/>
      <c r="N25" s="904"/>
      <c r="O25" s="904"/>
      <c r="P25" s="904"/>
      <c r="Q25" s="904"/>
      <c r="R25" s="904"/>
      <c r="V25" s="288"/>
      <c r="W25" s="290"/>
      <c r="X25" s="244"/>
      <c r="Y25" s="686"/>
      <c r="Z25" s="686"/>
    </row>
    <row r="26" spans="1:28" ht="27.75" customHeight="1">
      <c r="G26" s="411" t="s">
        <v>419</v>
      </c>
      <c r="R26" s="411" t="s">
        <v>395</v>
      </c>
      <c r="Y26" s="685"/>
      <c r="Z26" s="685"/>
    </row>
    <row r="27" spans="1:28" ht="35.1" customHeight="1">
      <c r="A27" s="914"/>
      <c r="B27" s="898" t="s">
        <v>420</v>
      </c>
      <c r="C27" s="898"/>
      <c r="D27" s="898"/>
      <c r="E27" s="913"/>
      <c r="F27" s="896" t="s">
        <v>421</v>
      </c>
      <c r="G27" s="896"/>
      <c r="H27" s="897"/>
      <c r="I27" s="256"/>
      <c r="J27" s="902"/>
      <c r="K27" s="900" t="s">
        <v>422</v>
      </c>
      <c r="L27" s="900"/>
      <c r="M27" s="900"/>
      <c r="N27" s="900"/>
      <c r="O27" s="900"/>
      <c r="P27" s="893"/>
      <c r="Q27" s="886" t="s">
        <v>423</v>
      </c>
      <c r="R27" s="887"/>
      <c r="S27" s="887"/>
      <c r="X27" s="293"/>
      <c r="Y27" s="685"/>
      <c r="Z27" s="685"/>
      <c r="AA27" s="294"/>
    </row>
    <row r="28" spans="1:28" ht="35.1" customHeight="1">
      <c r="A28" s="902"/>
      <c r="B28" s="812" t="s">
        <v>668</v>
      </c>
      <c r="C28" s="543" t="s">
        <v>424</v>
      </c>
      <c r="D28" s="543" t="s">
        <v>402</v>
      </c>
      <c r="E28" s="893"/>
      <c r="F28" s="813" t="str">
        <f>B28</f>
        <v>三季度</v>
      </c>
      <c r="G28" s="543" t="s">
        <v>50</v>
      </c>
      <c r="H28" s="258" t="s">
        <v>402</v>
      </c>
      <c r="I28" s="256"/>
      <c r="J28" s="902"/>
      <c r="K28" s="890" t="s">
        <v>425</v>
      </c>
      <c r="L28" s="890"/>
      <c r="M28" s="891" t="s">
        <v>50</v>
      </c>
      <c r="N28" s="891"/>
      <c r="O28" s="543" t="s">
        <v>402</v>
      </c>
      <c r="P28" s="893"/>
      <c r="Q28" s="536" t="s">
        <v>426</v>
      </c>
      <c r="R28" s="543" t="s">
        <v>50</v>
      </c>
      <c r="S28" s="258" t="s">
        <v>402</v>
      </c>
      <c r="V28" s="482"/>
      <c r="W28" s="562"/>
      <c r="X28" s="563"/>
      <c r="Y28" s="274"/>
      <c r="Z28" s="315"/>
      <c r="AA28" s="295"/>
      <c r="AB28" s="415"/>
    </row>
    <row r="29" spans="1:28" ht="35.1" customHeight="1">
      <c r="A29" s="277" t="s">
        <v>427</v>
      </c>
      <c r="B29" s="814">
        <f>全市经济!B150</f>
        <v>30008</v>
      </c>
      <c r="C29" s="815">
        <f>全市经济!C150</f>
        <v>8.3000000000000007</v>
      </c>
      <c r="D29" s="296"/>
      <c r="E29" s="277" t="s">
        <v>166</v>
      </c>
      <c r="F29" s="814">
        <f>全市经济!H150</f>
        <v>12426</v>
      </c>
      <c r="G29" s="821">
        <f>全市经济!I150</f>
        <v>9.1</v>
      </c>
      <c r="H29" s="297"/>
      <c r="I29" s="256"/>
      <c r="J29" s="279" t="s">
        <v>165</v>
      </c>
      <c r="K29" s="901">
        <f>全市经济!H95</f>
        <v>450958</v>
      </c>
      <c r="L29" s="901"/>
      <c r="M29" s="892">
        <f>全市经济!I95</f>
        <v>16.04</v>
      </c>
      <c r="N29" s="892"/>
      <c r="O29" s="533"/>
      <c r="P29" s="279" t="s">
        <v>165</v>
      </c>
      <c r="Q29" s="366">
        <f>全市经济!H100</f>
        <v>1077525</v>
      </c>
      <c r="R29" s="545">
        <f>全市经济!I100</f>
        <v>13.85</v>
      </c>
      <c r="S29" s="298"/>
      <c r="V29" s="408"/>
      <c r="W29" s="564"/>
      <c r="X29" s="573"/>
      <c r="Y29" s="481"/>
      <c r="Z29" s="410"/>
      <c r="AA29" s="295"/>
      <c r="AB29" s="415"/>
    </row>
    <row r="30" spans="1:28" ht="35.1" customHeight="1">
      <c r="A30" s="816" t="s">
        <v>428</v>
      </c>
      <c r="B30" s="615">
        <v>27500</v>
      </c>
      <c r="C30" s="819">
        <v>8.4</v>
      </c>
      <c r="D30" s="299">
        <v>1</v>
      </c>
      <c r="E30" s="822" t="s">
        <v>54</v>
      </c>
      <c r="F30" s="615">
        <v>11888</v>
      </c>
      <c r="G30" s="617">
        <v>9.1999999999999993</v>
      </c>
      <c r="H30" s="300">
        <v>1</v>
      </c>
      <c r="I30" s="256"/>
      <c r="J30" s="517" t="s">
        <v>557</v>
      </c>
      <c r="K30" s="888">
        <v>82022</v>
      </c>
      <c r="L30" s="889"/>
      <c r="M30" s="892">
        <v>21.38</v>
      </c>
      <c r="N30" s="892"/>
      <c r="O30" s="281">
        <v>1</v>
      </c>
      <c r="P30" s="517" t="s">
        <v>566</v>
      </c>
      <c r="Q30" s="568">
        <v>127491</v>
      </c>
      <c r="R30" s="572">
        <v>27</v>
      </c>
      <c r="S30" s="408">
        <f>RANK(R30,$R$30:$R$34)</f>
        <v>1</v>
      </c>
      <c r="T30" s="301"/>
      <c r="V30" s="408"/>
      <c r="W30" s="564"/>
      <c r="X30" s="573"/>
      <c r="Y30" s="481"/>
      <c r="Z30" s="412"/>
      <c r="AA30" s="882"/>
      <c r="AB30" s="883"/>
    </row>
    <row r="31" spans="1:28" ht="35.1" customHeight="1">
      <c r="A31" s="816" t="s">
        <v>429</v>
      </c>
      <c r="B31" s="615">
        <v>32960</v>
      </c>
      <c r="C31" s="819">
        <v>8.3000000000000007</v>
      </c>
      <c r="D31" s="299">
        <v>2</v>
      </c>
      <c r="E31" s="822" t="s">
        <v>430</v>
      </c>
      <c r="F31" s="615">
        <v>14318</v>
      </c>
      <c r="G31" s="617">
        <v>9.1</v>
      </c>
      <c r="H31" s="300">
        <v>2</v>
      </c>
      <c r="I31" s="256"/>
      <c r="J31" s="517" t="s">
        <v>414</v>
      </c>
      <c r="K31" s="888">
        <v>43029</v>
      </c>
      <c r="L31" s="889"/>
      <c r="M31" s="909">
        <v>14.1</v>
      </c>
      <c r="N31" s="909"/>
      <c r="O31" s="303">
        <v>2</v>
      </c>
      <c r="P31" s="517" t="s">
        <v>583</v>
      </c>
      <c r="Q31" s="568">
        <v>72273</v>
      </c>
      <c r="R31" s="569">
        <v>2.39</v>
      </c>
      <c r="S31" s="408">
        <f>RANK(R31,$R$30:$R$34)</f>
        <v>2</v>
      </c>
      <c r="T31" s="301"/>
      <c r="V31" s="408"/>
      <c r="W31" s="564"/>
      <c r="X31" s="573"/>
      <c r="Y31" s="481"/>
      <c r="Z31" s="315"/>
      <c r="AA31" s="884"/>
      <c r="AB31" s="885"/>
    </row>
    <row r="32" spans="1:28" ht="35.1" customHeight="1">
      <c r="A32" s="817" t="s">
        <v>411</v>
      </c>
      <c r="B32" s="615">
        <v>27883</v>
      </c>
      <c r="C32" s="819">
        <v>8.3000000000000007</v>
      </c>
      <c r="D32" s="299">
        <v>2</v>
      </c>
      <c r="E32" s="823" t="s">
        <v>412</v>
      </c>
      <c r="F32" s="810">
        <v>10968</v>
      </c>
      <c r="G32" s="811">
        <v>9.1</v>
      </c>
      <c r="H32" s="304">
        <v>2</v>
      </c>
      <c r="I32" s="256"/>
      <c r="J32" s="517" t="s">
        <v>581</v>
      </c>
      <c r="K32" s="888">
        <v>12454</v>
      </c>
      <c r="L32" s="889"/>
      <c r="M32" s="892">
        <v>8.1999999999999993</v>
      </c>
      <c r="N32" s="892"/>
      <c r="O32" s="281">
        <v>3</v>
      </c>
      <c r="P32" s="517" t="s">
        <v>567</v>
      </c>
      <c r="Q32" s="568">
        <v>143920</v>
      </c>
      <c r="R32" s="569">
        <v>-1.73</v>
      </c>
      <c r="S32" s="408">
        <f>RANK(R32,$R$30:$R$34)</f>
        <v>3</v>
      </c>
      <c r="T32" s="301"/>
      <c r="V32" s="408"/>
      <c r="W32" s="564"/>
      <c r="X32" s="573"/>
      <c r="Y32" s="415"/>
      <c r="Z32" s="410"/>
      <c r="AA32" s="409"/>
      <c r="AB32" s="415"/>
    </row>
    <row r="33" spans="1:28" ht="35.1" customHeight="1">
      <c r="A33" s="817" t="s">
        <v>431</v>
      </c>
      <c r="B33" s="615">
        <v>26748</v>
      </c>
      <c r="C33" s="819">
        <v>8.1999999999999993</v>
      </c>
      <c r="D33" s="299">
        <v>4</v>
      </c>
      <c r="E33" s="305"/>
      <c r="F33" s="306"/>
      <c r="G33" s="307"/>
      <c r="H33" s="308"/>
      <c r="I33" s="256"/>
      <c r="J33" s="517" t="s">
        <v>582</v>
      </c>
      <c r="K33" s="888">
        <v>57346</v>
      </c>
      <c r="L33" s="889"/>
      <c r="M33" s="892">
        <v>7.4</v>
      </c>
      <c r="N33" s="892"/>
      <c r="O33" s="281">
        <v>4</v>
      </c>
      <c r="P33" s="517" t="s">
        <v>408</v>
      </c>
      <c r="Q33" s="568">
        <v>126224</v>
      </c>
      <c r="R33" s="569">
        <v>-2.63</v>
      </c>
      <c r="S33" s="408">
        <f>RANK(R33,$R$30:$R$34)</f>
        <v>4</v>
      </c>
      <c r="T33" s="301"/>
      <c r="V33" s="520"/>
      <c r="W33" s="564"/>
      <c r="X33" s="573"/>
      <c r="Y33" s="481"/>
      <c r="Z33" s="412"/>
      <c r="AA33" s="409"/>
      <c r="AB33" s="415"/>
    </row>
    <row r="34" spans="1:28" ht="35.1" customHeight="1">
      <c r="A34" s="818" t="s">
        <v>414</v>
      </c>
      <c r="B34" s="810">
        <v>26070</v>
      </c>
      <c r="C34" s="820">
        <v>8.1999999999999993</v>
      </c>
      <c r="D34" s="309">
        <v>4</v>
      </c>
      <c r="E34" s="310"/>
      <c r="F34" s="311"/>
      <c r="G34" s="312"/>
      <c r="H34" s="313"/>
      <c r="I34" s="256"/>
      <c r="J34" s="518" t="s">
        <v>645</v>
      </c>
      <c r="K34" s="894">
        <v>61778</v>
      </c>
      <c r="L34" s="895"/>
      <c r="M34" s="899">
        <v>4.9000000000000004</v>
      </c>
      <c r="N34" s="899"/>
      <c r="O34" s="314">
        <v>5</v>
      </c>
      <c r="P34" s="518" t="s">
        <v>414</v>
      </c>
      <c r="Q34" s="570">
        <v>96757</v>
      </c>
      <c r="R34" s="571">
        <v>-15.2</v>
      </c>
      <c r="S34" s="390">
        <f>RANK(R34,$R$30:$R$34)</f>
        <v>5</v>
      </c>
      <c r="T34" s="301"/>
      <c r="U34" s="415"/>
      <c r="V34" s="179"/>
      <c r="W34" s="409"/>
      <c r="X34" s="409"/>
      <c r="Y34" s="409"/>
      <c r="Z34" s="412"/>
      <c r="AA34" s="415"/>
      <c r="AB34" s="415"/>
    </row>
    <row r="35" spans="1:28">
      <c r="V35" s="415"/>
      <c r="W35" s="415"/>
      <c r="X35" s="415"/>
    </row>
    <row r="38" spans="1:28" ht="19.5">
      <c r="B38" s="30"/>
      <c r="C38" s="31"/>
      <c r="D38" s="31"/>
      <c r="E38" s="31"/>
      <c r="F38" s="32"/>
      <c r="G38" s="33"/>
      <c r="H38" s="33"/>
    </row>
    <row r="39" spans="1:28" ht="19.5">
      <c r="B39" s="30"/>
      <c r="C39" s="31"/>
      <c r="D39" s="31"/>
      <c r="E39" s="31"/>
      <c r="F39" s="32"/>
      <c r="G39" s="33"/>
      <c r="H39" s="33"/>
    </row>
    <row r="40" spans="1:28" ht="19.5">
      <c r="B40" s="30"/>
      <c r="C40" s="31"/>
      <c r="D40" s="31"/>
      <c r="E40" s="31"/>
      <c r="F40" s="32"/>
      <c r="G40" s="33"/>
      <c r="H40" s="33"/>
    </row>
    <row r="41" spans="1:28" ht="19.5">
      <c r="B41" s="30"/>
      <c r="C41" s="31"/>
      <c r="D41" s="31"/>
      <c r="E41" s="31"/>
      <c r="F41" s="133"/>
      <c r="G41" s="825"/>
      <c r="H41" s="826"/>
    </row>
    <row r="42" spans="1:28" ht="19.5">
      <c r="B42" s="30"/>
      <c r="C42" s="31"/>
      <c r="D42" s="31"/>
      <c r="E42" s="31"/>
      <c r="F42" s="133"/>
      <c r="G42" s="825"/>
      <c r="H42" s="826"/>
    </row>
    <row r="43" spans="1:28">
      <c r="F43" s="174"/>
      <c r="G43" s="825"/>
      <c r="H43" s="826"/>
    </row>
    <row r="44" spans="1:28">
      <c r="F44" s="174"/>
      <c r="G44" s="825"/>
      <c r="H44" s="826"/>
    </row>
    <row r="45" spans="1:28">
      <c r="F45" s="174"/>
      <c r="G45" s="825"/>
      <c r="H45" s="826"/>
    </row>
    <row r="46" spans="1:28">
      <c r="F46" s="174"/>
      <c r="G46" s="825"/>
      <c r="H46" s="826"/>
    </row>
  </sheetData>
  <mergeCells count="51">
    <mergeCell ref="B3:D3"/>
    <mergeCell ref="B24:C24"/>
    <mergeCell ref="K15:L15"/>
    <mergeCell ref="A1:G1"/>
    <mergeCell ref="J13:R13"/>
    <mergeCell ref="B16:C16"/>
    <mergeCell ref="A3:A4"/>
    <mergeCell ref="E3:E4"/>
    <mergeCell ref="A15:A16"/>
    <mergeCell ref="E15:E16"/>
    <mergeCell ref="F15:H15"/>
    <mergeCell ref="P15:P16"/>
    <mergeCell ref="B19:C19"/>
    <mergeCell ref="B18:C18"/>
    <mergeCell ref="B17:C17"/>
    <mergeCell ref="F3:H3"/>
    <mergeCell ref="B15:D15"/>
    <mergeCell ref="A13:G13"/>
    <mergeCell ref="A25:G25"/>
    <mergeCell ref="N15:O15"/>
    <mergeCell ref="M32:N32"/>
    <mergeCell ref="K32:L32"/>
    <mergeCell ref="M15:M16"/>
    <mergeCell ref="J15:J16"/>
    <mergeCell ref="M31:N31"/>
    <mergeCell ref="B21:C21"/>
    <mergeCell ref="B23:C23"/>
    <mergeCell ref="E27:E28"/>
    <mergeCell ref="A27:A28"/>
    <mergeCell ref="B20:C20"/>
    <mergeCell ref="J25:R25"/>
    <mergeCell ref="B22:C22"/>
    <mergeCell ref="K34:L34"/>
    <mergeCell ref="F27:H27"/>
    <mergeCell ref="B27:D27"/>
    <mergeCell ref="M33:N33"/>
    <mergeCell ref="M34:N34"/>
    <mergeCell ref="K27:O27"/>
    <mergeCell ref="K29:L29"/>
    <mergeCell ref="K33:L33"/>
    <mergeCell ref="J27:J28"/>
    <mergeCell ref="AA30:AB30"/>
    <mergeCell ref="AA31:AB31"/>
    <mergeCell ref="Q27:S27"/>
    <mergeCell ref="K31:L31"/>
    <mergeCell ref="K28:L28"/>
    <mergeCell ref="M28:N28"/>
    <mergeCell ref="M29:N29"/>
    <mergeCell ref="M30:N30"/>
    <mergeCell ref="K30:L30"/>
    <mergeCell ref="P27:P28"/>
  </mergeCells>
  <phoneticPr fontId="2" type="noConversion"/>
  <printOptions horizontalCentered="1"/>
  <pageMargins left="0.55118110236220474" right="0.55118110236220474" top="0.98425196850393704"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108"/>
  <sheetViews>
    <sheetView topLeftCell="A64" workbookViewId="0">
      <selection activeCell="L49" sqref="L49"/>
    </sheetView>
  </sheetViews>
  <sheetFormatPr defaultRowHeight="14.25"/>
  <cols>
    <col min="1" max="1" width="10.875" style="411" customWidth="1"/>
    <col min="2" max="2" width="14.125" style="411" customWidth="1"/>
    <col min="3" max="3" width="9.625" style="411" customWidth="1"/>
    <col min="4" max="4" width="10.625" style="411" customWidth="1"/>
    <col min="5" max="5" width="9.875" style="411" customWidth="1"/>
    <col min="6" max="6" width="10.875" style="411" customWidth="1"/>
    <col min="7" max="7" width="14.125" style="411" customWidth="1"/>
    <col min="8" max="9" width="10.625" style="411" customWidth="1"/>
    <col min="10" max="10" width="14.125" style="411" customWidth="1"/>
    <col min="11" max="12" width="10.625" style="411" customWidth="1"/>
    <col min="13" max="13" width="11.375" style="411" customWidth="1"/>
    <col min="14" max="14" width="13.5" style="411" customWidth="1"/>
    <col min="15" max="15" width="9.5" style="411" bestFit="1" customWidth="1"/>
    <col min="16" max="16" width="9.125" style="411" bestFit="1" customWidth="1"/>
    <col min="17" max="16384" width="9" style="411"/>
  </cols>
  <sheetData>
    <row r="1" spans="1:21" ht="18.75" customHeight="1">
      <c r="A1" s="921" t="s">
        <v>452</v>
      </c>
      <c r="B1" s="921"/>
      <c r="C1" s="921"/>
      <c r="D1" s="921"/>
      <c r="F1" s="921" t="s">
        <v>452</v>
      </c>
      <c r="G1" s="921"/>
      <c r="H1" s="921"/>
      <c r="I1" s="921"/>
      <c r="J1" s="921"/>
      <c r="K1" s="921"/>
    </row>
    <row r="2" spans="1:21">
      <c r="A2" s="256"/>
      <c r="B2" s="256"/>
      <c r="C2" s="256"/>
      <c r="D2" s="200" t="s">
        <v>453</v>
      </c>
      <c r="E2" s="256"/>
      <c r="F2" s="256"/>
      <c r="G2" s="256"/>
      <c r="H2" s="256"/>
      <c r="I2" s="256"/>
      <c r="J2" s="256"/>
      <c r="K2" s="200" t="s">
        <v>454</v>
      </c>
    </row>
    <row r="3" spans="1:21" ht="21" customHeight="1">
      <c r="A3" s="925"/>
      <c r="B3" s="869" t="s">
        <v>57</v>
      </c>
      <c r="C3" s="869"/>
      <c r="D3" s="870"/>
      <c r="E3" s="256"/>
      <c r="F3" s="925"/>
      <c r="G3" s="898" t="s">
        <v>455</v>
      </c>
      <c r="H3" s="898"/>
      <c r="I3" s="539"/>
      <c r="J3" s="898" t="s">
        <v>456</v>
      </c>
      <c r="K3" s="918"/>
    </row>
    <row r="4" spans="1:21" ht="27.75" customHeight="1">
      <c r="A4" s="930"/>
      <c r="B4" s="696" t="s">
        <v>644</v>
      </c>
      <c r="C4" s="697" t="s">
        <v>457</v>
      </c>
      <c r="D4" s="369" t="s">
        <v>458</v>
      </c>
      <c r="E4" s="256"/>
      <c r="F4" s="929"/>
      <c r="G4" s="272" t="s">
        <v>459</v>
      </c>
      <c r="H4" s="540" t="s">
        <v>458</v>
      </c>
      <c r="I4" s="272"/>
      <c r="J4" s="272" t="str">
        <f>G4</f>
        <v>本月止累计</v>
      </c>
      <c r="K4" s="420" t="s">
        <v>458</v>
      </c>
      <c r="M4" s="582"/>
      <c r="N4" s="674"/>
      <c r="O4" s="709"/>
      <c r="P4" s="710"/>
      <c r="Q4" s="432"/>
      <c r="R4" s="431"/>
    </row>
    <row r="5" spans="1:21" ht="21" customHeight="1">
      <c r="A5" s="698" t="s">
        <v>58</v>
      </c>
      <c r="B5" s="705">
        <v>30853.5</v>
      </c>
      <c r="C5" s="706">
        <v>8.1</v>
      </c>
      <c r="D5" s="692"/>
      <c r="E5" s="256"/>
      <c r="F5" s="451" t="s">
        <v>460</v>
      </c>
      <c r="G5" s="671">
        <v>8.4</v>
      </c>
      <c r="H5" s="201"/>
      <c r="I5" s="214" t="s">
        <v>460</v>
      </c>
      <c r="J5" s="672">
        <v>98.1</v>
      </c>
      <c r="K5" s="202"/>
      <c r="M5" s="274"/>
      <c r="N5" s="274"/>
      <c r="O5" s="711"/>
      <c r="P5" s="712"/>
      <c r="Q5" s="433"/>
      <c r="R5" s="68"/>
      <c r="S5" s="210"/>
      <c r="T5" s="74"/>
      <c r="U5" s="75"/>
    </row>
    <row r="6" spans="1:21" ht="21" customHeight="1">
      <c r="A6" s="699" t="s">
        <v>78</v>
      </c>
      <c r="B6" s="701">
        <v>190.33</v>
      </c>
      <c r="C6" s="702">
        <v>9.3000000000000007</v>
      </c>
      <c r="D6" s="693">
        <f>RANK(C6,$C$6:$C$26)</f>
        <v>1</v>
      </c>
      <c r="E6" s="256"/>
      <c r="F6" s="623" t="s">
        <v>78</v>
      </c>
      <c r="G6" s="625">
        <v>14.8</v>
      </c>
      <c r="H6" s="204">
        <f t="shared" ref="H6:H26" si="0">RANK(G6,$G$6:$G$26)</f>
        <v>1</v>
      </c>
      <c r="I6" s="627" t="s">
        <v>64</v>
      </c>
      <c r="J6" s="625">
        <v>100.2</v>
      </c>
      <c r="K6" s="404">
        <f>RANK(J6,$J$6:$J$26)</f>
        <v>1</v>
      </c>
      <c r="M6" s="274"/>
      <c r="N6" s="274"/>
      <c r="O6" s="711"/>
      <c r="P6" s="712"/>
      <c r="Q6" s="433"/>
      <c r="R6" s="68"/>
      <c r="S6" s="210"/>
      <c r="T6" s="74"/>
      <c r="U6" s="75"/>
    </row>
    <row r="7" spans="1:21" ht="21" customHeight="1">
      <c r="A7" s="699" t="s">
        <v>63</v>
      </c>
      <c r="B7" s="701">
        <v>1635.93</v>
      </c>
      <c r="C7" s="702">
        <v>9.1999999999999993</v>
      </c>
      <c r="D7" s="693">
        <f t="shared" ref="D7:D26" si="1">RANK(C7,$C$6:$C$26)</f>
        <v>2</v>
      </c>
      <c r="E7" s="256"/>
      <c r="F7" s="623" t="s">
        <v>62</v>
      </c>
      <c r="G7" s="625">
        <v>11.5</v>
      </c>
      <c r="H7" s="204">
        <f t="shared" si="0"/>
        <v>2</v>
      </c>
      <c r="I7" s="627" t="s">
        <v>72</v>
      </c>
      <c r="J7" s="625">
        <v>99.1</v>
      </c>
      <c r="K7" s="404">
        <f t="shared" ref="K7:K26" si="2">RANK(J7,$J$6:$J$26)</f>
        <v>2</v>
      </c>
      <c r="M7" s="274"/>
      <c r="N7" s="274"/>
      <c r="O7" s="711"/>
      <c r="P7" s="712"/>
      <c r="Q7" s="433"/>
      <c r="R7" s="68"/>
      <c r="S7" s="210"/>
      <c r="T7" s="74"/>
      <c r="U7" s="75"/>
    </row>
    <row r="8" spans="1:21" ht="21" customHeight="1">
      <c r="A8" s="699" t="s">
        <v>66</v>
      </c>
      <c r="B8" s="701">
        <v>889.73</v>
      </c>
      <c r="C8" s="702">
        <v>9.1</v>
      </c>
      <c r="D8" s="693">
        <f t="shared" si="1"/>
        <v>3</v>
      </c>
      <c r="E8" s="256"/>
      <c r="F8" s="623" t="s">
        <v>71</v>
      </c>
      <c r="G8" s="625">
        <v>11.5</v>
      </c>
      <c r="H8" s="204">
        <f t="shared" si="0"/>
        <v>2</v>
      </c>
      <c r="I8" s="627" t="s">
        <v>78</v>
      </c>
      <c r="J8" s="625">
        <v>99</v>
      </c>
      <c r="K8" s="404">
        <f t="shared" si="2"/>
        <v>3</v>
      </c>
      <c r="M8" s="274"/>
      <c r="N8" s="274"/>
      <c r="O8" s="711"/>
      <c r="P8" s="712"/>
      <c r="Q8" s="433"/>
      <c r="R8" s="68"/>
      <c r="S8" s="210"/>
      <c r="T8" s="74"/>
      <c r="U8" s="75"/>
    </row>
    <row r="9" spans="1:21" ht="21" customHeight="1">
      <c r="A9" s="699" t="s">
        <v>71</v>
      </c>
      <c r="B9" s="701">
        <v>1576.34</v>
      </c>
      <c r="C9" s="702">
        <v>9.1</v>
      </c>
      <c r="D9" s="693">
        <f t="shared" si="1"/>
        <v>3</v>
      </c>
      <c r="E9" s="256"/>
      <c r="F9" s="623" t="s">
        <v>69</v>
      </c>
      <c r="G9" s="625">
        <v>11.1</v>
      </c>
      <c r="H9" s="204">
        <f t="shared" si="0"/>
        <v>4</v>
      </c>
      <c r="I9" s="627" t="s">
        <v>71</v>
      </c>
      <c r="J9" s="625">
        <v>98.9</v>
      </c>
      <c r="K9" s="404">
        <f t="shared" si="2"/>
        <v>4</v>
      </c>
      <c r="M9" s="274"/>
      <c r="N9" s="274"/>
      <c r="O9" s="711"/>
      <c r="P9" s="712"/>
      <c r="Q9" s="433"/>
      <c r="R9" s="68"/>
      <c r="S9" s="210"/>
      <c r="T9" s="74"/>
      <c r="U9" s="75"/>
    </row>
    <row r="10" spans="1:21" ht="21" customHeight="1">
      <c r="A10" s="699" t="s">
        <v>64</v>
      </c>
      <c r="B10" s="701">
        <v>1686.51</v>
      </c>
      <c r="C10" s="702">
        <v>9</v>
      </c>
      <c r="D10" s="693">
        <f t="shared" si="1"/>
        <v>5</v>
      </c>
      <c r="E10" s="256"/>
      <c r="F10" s="623" t="s">
        <v>63</v>
      </c>
      <c r="G10" s="625">
        <v>10.9</v>
      </c>
      <c r="H10" s="204">
        <f t="shared" si="0"/>
        <v>5</v>
      </c>
      <c r="I10" s="627" t="s">
        <v>76</v>
      </c>
      <c r="J10" s="625">
        <v>98.8</v>
      </c>
      <c r="K10" s="404">
        <f t="shared" si="2"/>
        <v>5</v>
      </c>
      <c r="M10" s="274"/>
      <c r="N10" s="274"/>
      <c r="O10" s="711"/>
      <c r="P10" s="712"/>
      <c r="Q10" s="433"/>
      <c r="R10" s="68"/>
      <c r="S10" s="210"/>
      <c r="T10" s="74"/>
      <c r="U10" s="75"/>
    </row>
    <row r="11" spans="1:21" ht="21" customHeight="1">
      <c r="A11" s="699" t="s">
        <v>69</v>
      </c>
      <c r="B11" s="701">
        <v>1509.86</v>
      </c>
      <c r="C11" s="702">
        <v>9</v>
      </c>
      <c r="D11" s="693">
        <f t="shared" si="1"/>
        <v>5</v>
      </c>
      <c r="E11" s="256"/>
      <c r="F11" s="623" t="s">
        <v>64</v>
      </c>
      <c r="G11" s="625">
        <v>10.9</v>
      </c>
      <c r="H11" s="204">
        <f t="shared" si="0"/>
        <v>5</v>
      </c>
      <c r="I11" s="627" t="s">
        <v>66</v>
      </c>
      <c r="J11" s="625">
        <v>98.7</v>
      </c>
      <c r="K11" s="404">
        <f t="shared" si="2"/>
        <v>6</v>
      </c>
      <c r="N11" s="274"/>
      <c r="O11" s="711"/>
      <c r="P11" s="712"/>
      <c r="Q11" s="433"/>
      <c r="R11" s="68"/>
      <c r="S11" s="210"/>
      <c r="T11" s="74"/>
      <c r="U11" s="75"/>
    </row>
    <row r="12" spans="1:21" ht="21" customHeight="1">
      <c r="A12" s="699" t="s">
        <v>60</v>
      </c>
      <c r="B12" s="701">
        <v>1078.02</v>
      </c>
      <c r="C12" s="702">
        <v>8.6999999999999993</v>
      </c>
      <c r="D12" s="693">
        <f t="shared" si="1"/>
        <v>7</v>
      </c>
      <c r="E12" s="256"/>
      <c r="F12" s="623" t="s">
        <v>66</v>
      </c>
      <c r="G12" s="625">
        <v>10.9</v>
      </c>
      <c r="H12" s="204">
        <f t="shared" si="0"/>
        <v>5</v>
      </c>
      <c r="I12" s="627" t="s">
        <v>73</v>
      </c>
      <c r="J12" s="625">
        <v>98.6</v>
      </c>
      <c r="K12" s="404">
        <f t="shared" si="2"/>
        <v>7</v>
      </c>
      <c r="M12" s="274"/>
      <c r="N12" s="274"/>
      <c r="O12" s="711"/>
      <c r="P12" s="712"/>
      <c r="Q12" s="433"/>
      <c r="R12" s="68"/>
      <c r="S12" s="210"/>
      <c r="T12" s="74"/>
      <c r="U12" s="75"/>
    </row>
    <row r="13" spans="1:21" ht="21" customHeight="1">
      <c r="A13" s="699" t="s">
        <v>62</v>
      </c>
      <c r="B13" s="701">
        <v>1267.6300000000001</v>
      </c>
      <c r="C13" s="702">
        <v>8.6999999999999993</v>
      </c>
      <c r="D13" s="693">
        <f t="shared" si="1"/>
        <v>7</v>
      </c>
      <c r="E13" s="256"/>
      <c r="F13" s="623" t="s">
        <v>75</v>
      </c>
      <c r="G13" s="625">
        <v>10.9</v>
      </c>
      <c r="H13" s="204">
        <f t="shared" si="0"/>
        <v>5</v>
      </c>
      <c r="I13" s="512" t="s">
        <v>194</v>
      </c>
      <c r="J13" s="671">
        <v>98.5</v>
      </c>
      <c r="K13" s="403">
        <f>RANK(J13,$J$6:$J$26)</f>
        <v>8</v>
      </c>
      <c r="M13" s="502"/>
      <c r="N13" s="274"/>
      <c r="O13" s="711"/>
      <c r="P13" s="712"/>
      <c r="Q13" s="433"/>
      <c r="R13" s="68"/>
      <c r="S13" s="210"/>
      <c r="T13" s="74"/>
      <c r="U13" s="75"/>
    </row>
    <row r="14" spans="1:21" ht="21" customHeight="1">
      <c r="A14" s="699" t="s">
        <v>68</v>
      </c>
      <c r="B14" s="701">
        <v>1196.26</v>
      </c>
      <c r="C14" s="702">
        <v>8.6999999999999993</v>
      </c>
      <c r="D14" s="693">
        <f t="shared" si="1"/>
        <v>7</v>
      </c>
      <c r="E14" s="256"/>
      <c r="F14" s="623" t="s">
        <v>76</v>
      </c>
      <c r="G14" s="625">
        <v>10.9</v>
      </c>
      <c r="H14" s="204">
        <f t="shared" si="0"/>
        <v>5</v>
      </c>
      <c r="I14" s="627" t="s">
        <v>59</v>
      </c>
      <c r="J14" s="625">
        <v>98.5</v>
      </c>
      <c r="K14" s="404">
        <f>RANK(J14,$J$6:$J$26)</f>
        <v>8</v>
      </c>
      <c r="M14" s="274"/>
      <c r="N14" s="274"/>
      <c r="O14" s="711"/>
      <c r="P14" s="712"/>
      <c r="Q14" s="433"/>
      <c r="R14" s="68"/>
      <c r="S14" s="210"/>
      <c r="T14" s="74"/>
      <c r="U14" s="75"/>
    </row>
    <row r="15" spans="1:21" ht="21" customHeight="1">
      <c r="A15" s="699" t="s">
        <v>65</v>
      </c>
      <c r="B15" s="701">
        <v>620.98</v>
      </c>
      <c r="C15" s="702">
        <v>8.5</v>
      </c>
      <c r="D15" s="693">
        <f t="shared" si="1"/>
        <v>10</v>
      </c>
      <c r="E15" s="256"/>
      <c r="F15" s="623" t="s">
        <v>65</v>
      </c>
      <c r="G15" s="625">
        <v>10.8</v>
      </c>
      <c r="H15" s="204">
        <f t="shared" si="0"/>
        <v>10</v>
      </c>
      <c r="I15" s="627" t="s">
        <v>65</v>
      </c>
      <c r="J15" s="625">
        <v>98.5</v>
      </c>
      <c r="K15" s="404">
        <f t="shared" si="2"/>
        <v>8</v>
      </c>
      <c r="M15" s="274"/>
      <c r="N15" s="274"/>
      <c r="O15" s="711"/>
      <c r="P15" s="712"/>
      <c r="Q15" s="433"/>
      <c r="R15" s="68"/>
      <c r="S15" s="210"/>
      <c r="T15" s="74"/>
      <c r="U15" s="75"/>
    </row>
    <row r="16" spans="1:21" ht="21" customHeight="1">
      <c r="A16" s="699" t="s">
        <v>73</v>
      </c>
      <c r="B16" s="701">
        <v>1307.1300000000001</v>
      </c>
      <c r="C16" s="702">
        <v>8.3000000000000007</v>
      </c>
      <c r="D16" s="693">
        <f t="shared" si="1"/>
        <v>11</v>
      </c>
      <c r="E16" s="256"/>
      <c r="F16" s="623" t="s">
        <v>73</v>
      </c>
      <c r="G16" s="625">
        <v>10.7</v>
      </c>
      <c r="H16" s="204">
        <f t="shared" si="0"/>
        <v>11</v>
      </c>
      <c r="I16" s="627" t="s">
        <v>60</v>
      </c>
      <c r="J16" s="625">
        <v>98.4</v>
      </c>
      <c r="K16" s="404">
        <f t="shared" si="2"/>
        <v>11</v>
      </c>
      <c r="M16" s="274"/>
      <c r="N16" s="274"/>
      <c r="O16" s="711"/>
      <c r="P16" s="712"/>
      <c r="Q16" s="433"/>
      <c r="R16" s="68"/>
      <c r="S16" s="210"/>
      <c r="T16" s="74"/>
      <c r="U16" s="75"/>
    </row>
    <row r="17" spans="1:21" ht="21" customHeight="1">
      <c r="A17" s="699" t="s">
        <v>59</v>
      </c>
      <c r="B17" s="701">
        <v>10803.07</v>
      </c>
      <c r="C17" s="702">
        <v>8.1</v>
      </c>
      <c r="D17" s="693">
        <f t="shared" si="1"/>
        <v>12</v>
      </c>
      <c r="E17" s="256"/>
      <c r="F17" s="623" t="s">
        <v>68</v>
      </c>
      <c r="G17" s="625">
        <v>10.6</v>
      </c>
      <c r="H17" s="204">
        <f t="shared" si="0"/>
        <v>12</v>
      </c>
      <c r="I17" s="627" t="s">
        <v>69</v>
      </c>
      <c r="J17" s="625">
        <v>98.4</v>
      </c>
      <c r="K17" s="404">
        <f t="shared" si="2"/>
        <v>11</v>
      </c>
      <c r="M17" s="274"/>
      <c r="N17" s="274"/>
      <c r="O17" s="711"/>
      <c r="P17" s="712"/>
      <c r="Q17" s="433"/>
      <c r="R17" s="40"/>
      <c r="S17" s="210"/>
      <c r="T17" s="74"/>
      <c r="U17" s="75"/>
    </row>
    <row r="18" spans="1:21" ht="21" customHeight="1">
      <c r="A18" s="699" t="s">
        <v>74</v>
      </c>
      <c r="B18" s="701">
        <v>484.83</v>
      </c>
      <c r="C18" s="702">
        <v>8.1</v>
      </c>
      <c r="D18" s="693">
        <f t="shared" si="1"/>
        <v>12</v>
      </c>
      <c r="E18" s="256"/>
      <c r="F18" s="623" t="s">
        <v>74</v>
      </c>
      <c r="G18" s="625">
        <v>10.199999999999999</v>
      </c>
      <c r="H18" s="204">
        <f t="shared" si="0"/>
        <v>13</v>
      </c>
      <c r="I18" s="627" t="s">
        <v>67</v>
      </c>
      <c r="J18" s="625">
        <v>98.3</v>
      </c>
      <c r="K18" s="404">
        <f t="shared" si="2"/>
        <v>13</v>
      </c>
      <c r="M18" s="274"/>
      <c r="N18" s="274"/>
      <c r="O18" s="711"/>
      <c r="P18" s="712"/>
      <c r="Q18" s="433"/>
      <c r="R18" s="68"/>
      <c r="S18" s="210"/>
      <c r="T18" s="74"/>
      <c r="U18" s="75"/>
    </row>
    <row r="19" spans="1:21" ht="21" customHeight="1">
      <c r="A19" s="699" t="s">
        <v>75</v>
      </c>
      <c r="B19" s="701">
        <v>483.55</v>
      </c>
      <c r="C19" s="702">
        <v>8.1</v>
      </c>
      <c r="D19" s="693">
        <f t="shared" si="1"/>
        <v>12</v>
      </c>
      <c r="E19" s="256"/>
      <c r="F19" s="623" t="s">
        <v>60</v>
      </c>
      <c r="G19" s="625">
        <v>9.6999999999999993</v>
      </c>
      <c r="H19" s="204">
        <f t="shared" si="0"/>
        <v>14</v>
      </c>
      <c r="I19" s="627" t="s">
        <v>68</v>
      </c>
      <c r="J19" s="625">
        <v>97.8</v>
      </c>
      <c r="K19" s="404">
        <f t="shared" si="2"/>
        <v>14</v>
      </c>
      <c r="M19" s="274"/>
      <c r="N19" s="274"/>
      <c r="O19" s="711"/>
      <c r="P19" s="712"/>
      <c r="Q19" s="433"/>
      <c r="R19" s="68"/>
      <c r="S19" s="210"/>
      <c r="T19" s="74"/>
      <c r="U19" s="75"/>
    </row>
    <row r="20" spans="1:21" ht="21" customHeight="1">
      <c r="A20" s="699" t="s">
        <v>72</v>
      </c>
      <c r="B20" s="701">
        <v>960.98</v>
      </c>
      <c r="C20" s="702">
        <v>7.9</v>
      </c>
      <c r="D20" s="693">
        <f t="shared" si="1"/>
        <v>15</v>
      </c>
      <c r="E20" s="256"/>
      <c r="F20" s="623" t="s">
        <v>67</v>
      </c>
      <c r="G20" s="625">
        <v>8.9</v>
      </c>
      <c r="H20" s="204">
        <f t="shared" si="0"/>
        <v>15</v>
      </c>
      <c r="I20" s="627" t="s">
        <v>70</v>
      </c>
      <c r="J20" s="625">
        <v>97.7</v>
      </c>
      <c r="K20" s="404">
        <f t="shared" si="2"/>
        <v>15</v>
      </c>
      <c r="M20" s="274"/>
      <c r="N20" s="274"/>
      <c r="O20" s="711"/>
      <c r="P20" s="712"/>
      <c r="Q20" s="433"/>
      <c r="R20" s="68"/>
      <c r="S20" s="210"/>
      <c r="T20" s="74"/>
      <c r="U20" s="75"/>
    </row>
    <row r="21" spans="1:21" ht="21" customHeight="1">
      <c r="A21" s="699" t="s">
        <v>67</v>
      </c>
      <c r="B21" s="701">
        <v>1164.79</v>
      </c>
      <c r="C21" s="702">
        <v>7.7</v>
      </c>
      <c r="D21" s="693">
        <f t="shared" si="1"/>
        <v>16</v>
      </c>
      <c r="E21" s="256"/>
      <c r="F21" s="623" t="s">
        <v>70</v>
      </c>
      <c r="G21" s="625">
        <v>8.3000000000000007</v>
      </c>
      <c r="H21" s="204">
        <f t="shared" si="0"/>
        <v>16</v>
      </c>
      <c r="I21" s="627" t="s">
        <v>79</v>
      </c>
      <c r="J21" s="625">
        <v>97.5</v>
      </c>
      <c r="K21" s="404">
        <f t="shared" si="2"/>
        <v>16</v>
      </c>
      <c r="M21" s="274"/>
      <c r="N21" s="274"/>
      <c r="O21" s="711"/>
      <c r="P21" s="712"/>
      <c r="Q21" s="433"/>
      <c r="R21" s="68"/>
      <c r="S21" s="210"/>
      <c r="T21" s="74"/>
      <c r="U21" s="75"/>
    </row>
    <row r="22" spans="1:21" ht="21" customHeight="1">
      <c r="A22" s="699" t="s">
        <v>76</v>
      </c>
      <c r="B22" s="701">
        <v>788.92</v>
      </c>
      <c r="C22" s="702">
        <v>7.7</v>
      </c>
      <c r="D22" s="693">
        <f t="shared" si="1"/>
        <v>16</v>
      </c>
      <c r="E22" s="256"/>
      <c r="F22" s="623" t="s">
        <v>72</v>
      </c>
      <c r="G22" s="625">
        <v>8.3000000000000007</v>
      </c>
      <c r="H22" s="204">
        <f t="shared" si="0"/>
        <v>16</v>
      </c>
      <c r="I22" s="627" t="s">
        <v>62</v>
      </c>
      <c r="J22" s="625">
        <v>96.9</v>
      </c>
      <c r="K22" s="404">
        <f t="shared" si="2"/>
        <v>17</v>
      </c>
      <c r="M22" s="274"/>
      <c r="N22" s="274"/>
      <c r="O22" s="711"/>
      <c r="P22" s="712"/>
      <c r="Q22" s="433"/>
      <c r="R22" s="68"/>
      <c r="S22" s="210"/>
      <c r="T22" s="74"/>
      <c r="U22" s="75"/>
    </row>
    <row r="23" spans="1:21" ht="21" customHeight="1">
      <c r="A23" s="699" t="s">
        <v>70</v>
      </c>
      <c r="B23" s="701">
        <v>986.64</v>
      </c>
      <c r="C23" s="702">
        <v>7</v>
      </c>
      <c r="D23" s="693">
        <f t="shared" si="1"/>
        <v>18</v>
      </c>
      <c r="E23" s="256"/>
      <c r="F23" s="623" t="s">
        <v>59</v>
      </c>
      <c r="G23" s="625">
        <v>8</v>
      </c>
      <c r="H23" s="204">
        <f t="shared" si="0"/>
        <v>18</v>
      </c>
      <c r="I23" s="627" t="s">
        <v>77</v>
      </c>
      <c r="J23" s="625">
        <v>95.9</v>
      </c>
      <c r="K23" s="404">
        <f t="shared" si="2"/>
        <v>18</v>
      </c>
      <c r="M23" s="274"/>
      <c r="N23" s="502"/>
      <c r="O23" s="713"/>
      <c r="P23" s="714"/>
      <c r="Q23" s="433"/>
      <c r="R23" s="68"/>
      <c r="S23" s="210"/>
      <c r="T23" s="74"/>
      <c r="U23" s="75"/>
    </row>
    <row r="24" spans="1:21" ht="21" customHeight="1">
      <c r="A24" s="700" t="s">
        <v>194</v>
      </c>
      <c r="B24" s="707">
        <v>893.85</v>
      </c>
      <c r="C24" s="708">
        <v>6.7</v>
      </c>
      <c r="D24" s="694">
        <f t="shared" si="1"/>
        <v>19</v>
      </c>
      <c r="E24" s="256"/>
      <c r="F24" s="565" t="s">
        <v>194</v>
      </c>
      <c r="G24" s="671">
        <v>5.7</v>
      </c>
      <c r="H24" s="252">
        <f t="shared" si="0"/>
        <v>19</v>
      </c>
      <c r="I24" s="627" t="s">
        <v>63</v>
      </c>
      <c r="J24" s="625">
        <v>94.8</v>
      </c>
      <c r="K24" s="404">
        <f t="shared" si="2"/>
        <v>19</v>
      </c>
      <c r="M24" s="274"/>
      <c r="N24" s="274"/>
      <c r="O24" s="711"/>
      <c r="P24" s="712"/>
      <c r="Q24" s="433"/>
      <c r="R24" s="68"/>
      <c r="S24" s="210"/>
      <c r="T24" s="74"/>
      <c r="U24" s="75"/>
    </row>
    <row r="25" spans="1:21" ht="21" customHeight="1">
      <c r="A25" s="699" t="s">
        <v>77</v>
      </c>
      <c r="B25" s="701">
        <v>216.22</v>
      </c>
      <c r="C25" s="702">
        <v>4.8</v>
      </c>
      <c r="D25" s="693">
        <f t="shared" si="1"/>
        <v>20</v>
      </c>
      <c r="E25" s="256"/>
      <c r="F25" s="623" t="s">
        <v>79</v>
      </c>
      <c r="G25" s="625">
        <v>-0.7</v>
      </c>
      <c r="H25" s="204">
        <f t="shared" si="0"/>
        <v>20</v>
      </c>
      <c r="I25" s="627" t="s">
        <v>75</v>
      </c>
      <c r="J25" s="625">
        <v>94.8</v>
      </c>
      <c r="K25" s="404">
        <f t="shared" si="2"/>
        <v>19</v>
      </c>
      <c r="M25" s="274"/>
      <c r="N25" s="274"/>
      <c r="O25" s="711"/>
      <c r="P25" s="712"/>
      <c r="Q25" s="433"/>
      <c r="R25" s="68"/>
      <c r="S25" s="210"/>
      <c r="T25" s="74"/>
      <c r="U25" s="75"/>
    </row>
    <row r="26" spans="1:21" ht="21" customHeight="1">
      <c r="A26" s="654" t="s">
        <v>79</v>
      </c>
      <c r="B26" s="703">
        <v>1155.69</v>
      </c>
      <c r="C26" s="704">
        <v>3.5</v>
      </c>
      <c r="D26" s="695">
        <f t="shared" si="1"/>
        <v>21</v>
      </c>
      <c r="E26" s="256"/>
      <c r="F26" s="649" t="s">
        <v>77</v>
      </c>
      <c r="G26" s="670">
        <v>-1.1000000000000001</v>
      </c>
      <c r="H26" s="206">
        <f t="shared" si="0"/>
        <v>21</v>
      </c>
      <c r="I26" s="673" t="s">
        <v>74</v>
      </c>
      <c r="J26" s="670">
        <v>94.7</v>
      </c>
      <c r="K26" s="207">
        <f t="shared" si="2"/>
        <v>21</v>
      </c>
      <c r="M26" s="274"/>
      <c r="N26" s="669"/>
      <c r="O26" s="274"/>
      <c r="P26" s="513"/>
      <c r="Q26" s="40"/>
      <c r="R26" s="265"/>
      <c r="S26" s="210"/>
      <c r="T26" s="208"/>
    </row>
    <row r="27" spans="1:21">
      <c r="A27" s="256"/>
      <c r="B27" s="256"/>
      <c r="C27" s="256"/>
      <c r="D27" s="256"/>
      <c r="E27" s="256"/>
      <c r="F27" s="209"/>
      <c r="G27" s="256"/>
      <c r="H27" s="256"/>
      <c r="I27" s="256"/>
      <c r="J27" s="256"/>
      <c r="K27" s="256"/>
      <c r="N27" s="415"/>
      <c r="O27" s="415"/>
      <c r="P27" s="265"/>
      <c r="Q27" s="210"/>
      <c r="R27" s="415"/>
      <c r="S27" s="274"/>
      <c r="T27" s="208"/>
    </row>
    <row r="28" spans="1:21">
      <c r="A28" s="256"/>
      <c r="B28" s="256"/>
      <c r="C28" s="256"/>
      <c r="D28" s="256"/>
      <c r="E28" s="256"/>
      <c r="F28" s="209"/>
      <c r="G28" s="256"/>
      <c r="H28" s="256"/>
      <c r="I28" s="256"/>
      <c r="J28" s="256"/>
      <c r="K28" s="256"/>
      <c r="O28" s="415"/>
      <c r="P28" s="415"/>
      <c r="Q28" s="415"/>
      <c r="R28" s="415"/>
      <c r="S28" s="415"/>
      <c r="T28" s="415"/>
      <c r="U28" s="415"/>
    </row>
    <row r="29" spans="1:21" ht="18.75" customHeight="1">
      <c r="A29" s="921" t="s">
        <v>452</v>
      </c>
      <c r="B29" s="921"/>
      <c r="C29" s="921"/>
      <c r="D29" s="921"/>
      <c r="F29" s="921" t="s">
        <v>452</v>
      </c>
      <c r="G29" s="921"/>
      <c r="H29" s="921"/>
      <c r="I29" s="921"/>
      <c r="J29" s="211"/>
      <c r="K29" s="211"/>
      <c r="O29" s="415"/>
      <c r="P29" s="415"/>
      <c r="Q29" s="415"/>
      <c r="R29" s="415"/>
      <c r="S29" s="415"/>
      <c r="T29" s="415"/>
      <c r="U29" s="415"/>
    </row>
    <row r="30" spans="1:21">
      <c r="A30" s="256"/>
      <c r="B30" s="256"/>
      <c r="C30" s="256"/>
      <c r="D30" s="200" t="s">
        <v>453</v>
      </c>
      <c r="E30" s="256"/>
      <c r="F30" s="256"/>
      <c r="G30" s="256"/>
      <c r="I30" s="200" t="s">
        <v>453</v>
      </c>
      <c r="O30" s="415"/>
      <c r="P30" s="415"/>
      <c r="Q30" s="415"/>
      <c r="R30" s="415"/>
      <c r="S30" s="415"/>
      <c r="T30" s="415"/>
      <c r="U30" s="415"/>
    </row>
    <row r="31" spans="1:21" ht="21" customHeight="1">
      <c r="A31" s="925"/>
      <c r="B31" s="927" t="s">
        <v>80</v>
      </c>
      <c r="C31" s="927"/>
      <c r="D31" s="928"/>
      <c r="E31" s="256"/>
      <c r="F31" s="925"/>
      <c r="G31" s="918" t="s">
        <v>81</v>
      </c>
      <c r="H31" s="922"/>
      <c r="I31" s="922"/>
      <c r="J31" s="212"/>
      <c r="K31" s="212"/>
      <c r="L31" s="662"/>
      <c r="M31" s="662"/>
      <c r="N31" s="566"/>
      <c r="O31" s="213"/>
      <c r="P31" s="213"/>
      <c r="Q31" s="415"/>
      <c r="R31" s="415"/>
      <c r="S31" s="415"/>
      <c r="T31" s="415"/>
      <c r="U31" s="415"/>
    </row>
    <row r="32" spans="1:21" ht="21" customHeight="1">
      <c r="A32" s="929"/>
      <c r="B32" s="272" t="s">
        <v>171</v>
      </c>
      <c r="C32" s="531" t="s">
        <v>82</v>
      </c>
      <c r="D32" s="369" t="s">
        <v>462</v>
      </c>
      <c r="E32" s="256"/>
      <c r="F32" s="929"/>
      <c r="G32" s="272" t="s">
        <v>459</v>
      </c>
      <c r="H32" s="531" t="s">
        <v>82</v>
      </c>
      <c r="I32" s="369" t="s">
        <v>458</v>
      </c>
      <c r="K32" s="274"/>
      <c r="L32" s="663"/>
      <c r="M32" s="663"/>
      <c r="N32" s="594"/>
      <c r="O32" s="595"/>
      <c r="P32" s="253"/>
      <c r="Q32" s="274"/>
      <c r="R32" s="215"/>
      <c r="S32" s="415"/>
      <c r="T32" s="216"/>
      <c r="U32" s="415"/>
    </row>
    <row r="33" spans="1:21" ht="21" customHeight="1">
      <c r="A33" s="583" t="s">
        <v>460</v>
      </c>
      <c r="B33" s="501">
        <v>21138.29</v>
      </c>
      <c r="C33" s="584">
        <v>10.6</v>
      </c>
      <c r="D33" s="217"/>
      <c r="E33" s="256"/>
      <c r="F33" s="656" t="s">
        <v>460</v>
      </c>
      <c r="G33" s="661">
        <f>131430578.1/10000</f>
        <v>13143.05781</v>
      </c>
      <c r="H33" s="657">
        <v>11.4</v>
      </c>
      <c r="I33" s="218"/>
      <c r="K33" s="274"/>
      <c r="L33" s="663"/>
      <c r="M33" s="663"/>
      <c r="N33" s="594"/>
      <c r="O33" s="595"/>
      <c r="P33" s="253"/>
      <c r="Q33" s="274"/>
      <c r="R33" s="215"/>
      <c r="S33" s="415"/>
      <c r="T33" s="216"/>
      <c r="U33" s="415"/>
    </row>
    <row r="34" spans="1:21" ht="21" customHeight="1">
      <c r="A34" s="585" t="s">
        <v>64</v>
      </c>
      <c r="B34" s="588"/>
      <c r="C34" s="589">
        <v>16.7</v>
      </c>
      <c r="D34" s="373">
        <f>RANK(C34,$C$34:$C$54)</f>
        <v>1</v>
      </c>
      <c r="E34" s="256"/>
      <c r="F34" s="650" t="s">
        <v>62</v>
      </c>
      <c r="G34" s="658">
        <f>5383055.4/10000</f>
        <v>538.30554000000006</v>
      </c>
      <c r="H34" s="651">
        <v>12.8</v>
      </c>
      <c r="I34" s="401">
        <f>RANK(H34,$H$34:$H$54)</f>
        <v>1</v>
      </c>
      <c r="K34" s="274"/>
      <c r="L34" s="663"/>
      <c r="M34" s="663"/>
      <c r="N34" s="594"/>
      <c r="O34" s="595"/>
      <c r="P34" s="253"/>
      <c r="Q34" s="219"/>
      <c r="R34" s="215"/>
      <c r="S34" s="415"/>
      <c r="T34" s="216"/>
      <c r="U34" s="415"/>
    </row>
    <row r="35" spans="1:21" ht="21" customHeight="1">
      <c r="A35" s="585" t="s">
        <v>60</v>
      </c>
      <c r="B35" s="588"/>
      <c r="C35" s="589">
        <v>16</v>
      </c>
      <c r="D35" s="373">
        <f t="shared" ref="D35:D54" si="3">RANK(C35,$C$34:$C$54)</f>
        <v>2</v>
      </c>
      <c r="E35" s="256"/>
      <c r="F35" s="650" t="s">
        <v>63</v>
      </c>
      <c r="G35" s="658">
        <f>5918360.3/10000</f>
        <v>591.83602999999994</v>
      </c>
      <c r="H35" s="651">
        <v>12.7</v>
      </c>
      <c r="I35" s="401">
        <f t="shared" ref="I35:I54" si="4">RANK(H35,$H$34:$H$54)</f>
        <v>2</v>
      </c>
      <c r="K35" s="274"/>
      <c r="L35" s="663"/>
      <c r="M35" s="663"/>
      <c r="N35" s="594"/>
      <c r="O35" s="595"/>
      <c r="P35" s="253"/>
      <c r="Q35" s="219"/>
      <c r="R35" s="215"/>
      <c r="S35" s="415"/>
      <c r="T35" s="216"/>
      <c r="U35" s="415"/>
    </row>
    <row r="36" spans="1:21" ht="21" customHeight="1">
      <c r="A36" s="585" t="s">
        <v>62</v>
      </c>
      <c r="B36" s="588"/>
      <c r="C36" s="589">
        <v>15.8</v>
      </c>
      <c r="D36" s="373">
        <f t="shared" si="3"/>
        <v>3</v>
      </c>
      <c r="E36" s="256" t="s">
        <v>463</v>
      </c>
      <c r="F36" s="650" t="s">
        <v>69</v>
      </c>
      <c r="G36" s="658">
        <f>6943945.3/10000</f>
        <v>694.39453000000003</v>
      </c>
      <c r="H36" s="651">
        <v>12.5</v>
      </c>
      <c r="I36" s="401">
        <f t="shared" si="4"/>
        <v>3</v>
      </c>
      <c r="K36" s="274"/>
      <c r="L36" s="663"/>
      <c r="M36" s="663"/>
      <c r="N36" s="594"/>
      <c r="O36" s="595"/>
      <c r="P36" s="253"/>
      <c r="Q36" s="219"/>
      <c r="R36" s="220"/>
      <c r="S36" s="248"/>
      <c r="T36" s="216"/>
      <c r="U36" s="415"/>
    </row>
    <row r="37" spans="1:21" ht="21" customHeight="1">
      <c r="A37" s="585" t="s">
        <v>69</v>
      </c>
      <c r="B37" s="588"/>
      <c r="C37" s="589">
        <v>15.8</v>
      </c>
      <c r="D37" s="373">
        <f t="shared" si="3"/>
        <v>3</v>
      </c>
      <c r="E37" s="256"/>
      <c r="F37" s="650" t="s">
        <v>73</v>
      </c>
      <c r="G37" s="658">
        <f>6067058.8/10000</f>
        <v>606.70587999999998</v>
      </c>
      <c r="H37" s="651">
        <v>12.5</v>
      </c>
      <c r="I37" s="401">
        <f t="shared" si="4"/>
        <v>3</v>
      </c>
      <c r="K37" s="274"/>
      <c r="L37" s="663"/>
      <c r="M37" s="663"/>
      <c r="N37" s="594"/>
      <c r="O37" s="595"/>
      <c r="P37" s="253"/>
      <c r="Q37" s="219"/>
      <c r="R37" s="215"/>
      <c r="S37" s="415"/>
      <c r="T37" s="216"/>
      <c r="U37" s="415"/>
    </row>
    <row r="38" spans="1:21" ht="21" customHeight="1">
      <c r="A38" s="585" t="s">
        <v>74</v>
      </c>
      <c r="B38" s="588"/>
      <c r="C38" s="589">
        <v>15.3</v>
      </c>
      <c r="D38" s="373">
        <f t="shared" si="3"/>
        <v>5</v>
      </c>
      <c r="E38" s="256"/>
      <c r="F38" s="650" t="s">
        <v>64</v>
      </c>
      <c r="G38" s="658">
        <f>8141756.8/10000</f>
        <v>814.17567999999994</v>
      </c>
      <c r="H38" s="651">
        <v>12.3</v>
      </c>
      <c r="I38" s="401">
        <f t="shared" si="4"/>
        <v>5</v>
      </c>
      <c r="K38" s="274"/>
      <c r="L38" s="663"/>
      <c r="M38" s="663"/>
      <c r="N38" s="594"/>
      <c r="O38" s="595"/>
      <c r="P38" s="253"/>
      <c r="Q38" s="219"/>
      <c r="R38" s="415"/>
      <c r="S38" s="415"/>
      <c r="T38" s="216"/>
      <c r="U38" s="415"/>
    </row>
    <row r="39" spans="1:21" ht="21" customHeight="1">
      <c r="A39" s="585" t="s">
        <v>65</v>
      </c>
      <c r="B39" s="588"/>
      <c r="C39" s="589">
        <v>14.8</v>
      </c>
      <c r="D39" s="373">
        <f t="shared" si="3"/>
        <v>6</v>
      </c>
      <c r="E39" s="256"/>
      <c r="F39" s="650" t="s">
        <v>68</v>
      </c>
      <c r="G39" s="658">
        <f>4893073.1/10000</f>
        <v>489.30730999999997</v>
      </c>
      <c r="H39" s="651">
        <v>12.3</v>
      </c>
      <c r="I39" s="401">
        <f t="shared" si="4"/>
        <v>5</v>
      </c>
      <c r="K39" s="274"/>
      <c r="L39" s="663"/>
      <c r="M39" s="663"/>
      <c r="N39" s="594"/>
      <c r="O39" s="595"/>
      <c r="P39" s="253"/>
      <c r="Q39" s="219"/>
      <c r="R39" s="215"/>
      <c r="S39" s="415"/>
      <c r="T39" s="216"/>
      <c r="U39" s="415"/>
    </row>
    <row r="40" spans="1:21" ht="21" customHeight="1">
      <c r="A40" s="585" t="s">
        <v>68</v>
      </c>
      <c r="B40" s="588"/>
      <c r="C40" s="589">
        <v>14.6</v>
      </c>
      <c r="D40" s="373">
        <f t="shared" si="3"/>
        <v>7</v>
      </c>
      <c r="E40" s="256"/>
      <c r="F40" s="650" t="s">
        <v>72</v>
      </c>
      <c r="G40" s="658">
        <f>3595833.5/10000</f>
        <v>359.58335</v>
      </c>
      <c r="H40" s="651">
        <v>12.2</v>
      </c>
      <c r="I40" s="401">
        <f t="shared" si="4"/>
        <v>7</v>
      </c>
      <c r="K40" s="274"/>
      <c r="L40" s="663"/>
      <c r="M40" s="663"/>
      <c r="N40" s="594"/>
      <c r="O40" s="595"/>
      <c r="P40" s="253"/>
      <c r="Q40" s="219"/>
      <c r="R40" s="215"/>
      <c r="S40" s="415"/>
      <c r="T40" s="216"/>
      <c r="U40" s="415"/>
    </row>
    <row r="41" spans="1:21" ht="21" customHeight="1">
      <c r="A41" s="585" t="s">
        <v>78</v>
      </c>
      <c r="B41" s="588"/>
      <c r="C41" s="589">
        <v>14.2</v>
      </c>
      <c r="D41" s="373">
        <f t="shared" si="3"/>
        <v>8</v>
      </c>
      <c r="E41" s="256"/>
      <c r="F41" s="650" t="s">
        <v>66</v>
      </c>
      <c r="G41" s="658">
        <f>4059492.2/10000</f>
        <v>405.94922000000003</v>
      </c>
      <c r="H41" s="651">
        <v>12.1</v>
      </c>
      <c r="I41" s="401">
        <f t="shared" si="4"/>
        <v>8</v>
      </c>
      <c r="K41" s="274"/>
      <c r="L41" s="663"/>
      <c r="M41" s="663"/>
      <c r="N41" s="594"/>
      <c r="O41" s="595"/>
      <c r="P41" s="253"/>
      <c r="Q41" s="219"/>
      <c r="R41" s="215"/>
      <c r="S41" s="415"/>
      <c r="T41" s="216"/>
      <c r="U41" s="415"/>
    </row>
    <row r="42" spans="1:21" ht="21" customHeight="1">
      <c r="A42" s="585" t="s">
        <v>71</v>
      </c>
      <c r="B42" s="588"/>
      <c r="C42" s="589">
        <v>14</v>
      </c>
      <c r="D42" s="373">
        <f t="shared" si="3"/>
        <v>9</v>
      </c>
      <c r="E42" s="256"/>
      <c r="F42" s="650" t="s">
        <v>70</v>
      </c>
      <c r="G42" s="658">
        <f>3601474.1/10000</f>
        <v>360.14741000000004</v>
      </c>
      <c r="H42" s="651">
        <v>12.1</v>
      </c>
      <c r="I42" s="401">
        <f t="shared" si="4"/>
        <v>8</v>
      </c>
      <c r="K42" s="274"/>
      <c r="L42" s="663"/>
      <c r="M42" s="663"/>
      <c r="N42" s="594"/>
      <c r="O42" s="595"/>
      <c r="P42" s="253"/>
      <c r="Q42" s="219"/>
      <c r="R42" s="215"/>
      <c r="S42" s="415"/>
      <c r="T42" s="216"/>
      <c r="U42" s="415"/>
    </row>
    <row r="43" spans="1:21" ht="21" customHeight="1">
      <c r="A43" s="585" t="s">
        <v>63</v>
      </c>
      <c r="B43" s="588"/>
      <c r="C43" s="589">
        <v>13.7</v>
      </c>
      <c r="D43" s="373">
        <f t="shared" si="3"/>
        <v>10</v>
      </c>
      <c r="E43" s="256"/>
      <c r="F43" s="650" t="s">
        <v>75</v>
      </c>
      <c r="G43" s="658">
        <f>2347936.8/10000</f>
        <v>234.79367999999999</v>
      </c>
      <c r="H43" s="651">
        <v>12.1</v>
      </c>
      <c r="I43" s="401">
        <f t="shared" si="4"/>
        <v>8</v>
      </c>
      <c r="K43" s="274"/>
      <c r="L43" s="663"/>
      <c r="M43" s="663"/>
      <c r="N43" s="594"/>
      <c r="O43" s="595"/>
      <c r="P43" s="253"/>
      <c r="Q43" s="219"/>
      <c r="R43" s="215"/>
      <c r="S43" s="415"/>
      <c r="T43" s="216"/>
      <c r="U43" s="415"/>
    </row>
    <row r="44" spans="1:21" ht="21" customHeight="1">
      <c r="A44" s="585" t="s">
        <v>72</v>
      </c>
      <c r="B44" s="588"/>
      <c r="C44" s="589">
        <v>13.1</v>
      </c>
      <c r="D44" s="373">
        <f t="shared" si="3"/>
        <v>11</v>
      </c>
      <c r="E44" s="256"/>
      <c r="F44" s="650" t="s">
        <v>71</v>
      </c>
      <c r="G44" s="658">
        <f>6601660.2/10000</f>
        <v>660.16602</v>
      </c>
      <c r="H44" s="651">
        <v>12</v>
      </c>
      <c r="I44" s="401">
        <f t="shared" si="4"/>
        <v>11</v>
      </c>
      <c r="K44" s="274"/>
      <c r="L44" s="663"/>
      <c r="M44" s="663"/>
      <c r="N44" s="594"/>
      <c r="O44" s="595"/>
      <c r="P44" s="253"/>
      <c r="Q44" s="219"/>
      <c r="R44" s="215"/>
      <c r="S44" s="415"/>
      <c r="T44" s="216"/>
      <c r="U44" s="415"/>
    </row>
    <row r="45" spans="1:21" ht="21" customHeight="1">
      <c r="A45" s="585" t="s">
        <v>66</v>
      </c>
      <c r="B45" s="588"/>
      <c r="C45" s="589">
        <v>13</v>
      </c>
      <c r="D45" s="373">
        <f t="shared" si="3"/>
        <v>12</v>
      </c>
      <c r="E45" s="256"/>
      <c r="F45" s="650" t="s">
        <v>65</v>
      </c>
      <c r="G45" s="658">
        <f>2863433.9/10000</f>
        <v>286.34339</v>
      </c>
      <c r="H45" s="651">
        <v>11.9</v>
      </c>
      <c r="I45" s="401">
        <f t="shared" si="4"/>
        <v>12</v>
      </c>
      <c r="K45" s="274"/>
      <c r="L45" s="663"/>
      <c r="M45" s="663"/>
      <c r="N45" s="594"/>
      <c r="O45" s="595"/>
      <c r="P45" s="253"/>
      <c r="Q45" s="219"/>
      <c r="R45" s="203"/>
      <c r="S45" s="254"/>
      <c r="T45" s="255"/>
      <c r="U45" s="415"/>
    </row>
    <row r="46" spans="1:21" ht="21" customHeight="1">
      <c r="A46" s="585" t="s">
        <v>70</v>
      </c>
      <c r="B46" s="588"/>
      <c r="C46" s="589">
        <v>12.7</v>
      </c>
      <c r="D46" s="373">
        <f t="shared" si="3"/>
        <v>13</v>
      </c>
      <c r="E46" s="256"/>
      <c r="F46" s="650" t="s">
        <v>60</v>
      </c>
      <c r="G46" s="658">
        <f>4635851.3/10000</f>
        <v>463.58512999999999</v>
      </c>
      <c r="H46" s="651">
        <v>11.6</v>
      </c>
      <c r="I46" s="401">
        <f t="shared" si="4"/>
        <v>13</v>
      </c>
      <c r="K46" s="274"/>
      <c r="L46" s="663"/>
      <c r="M46" s="663"/>
      <c r="N46" s="594"/>
      <c r="O46" s="595"/>
      <c r="P46" s="253"/>
      <c r="Q46" s="219"/>
      <c r="R46" s="215"/>
      <c r="S46" s="415"/>
      <c r="T46" s="216"/>
      <c r="U46" s="415"/>
    </row>
    <row r="47" spans="1:21" ht="21" customHeight="1">
      <c r="A47" s="585" t="s">
        <v>73</v>
      </c>
      <c r="B47" s="588"/>
      <c r="C47" s="589">
        <v>12.6</v>
      </c>
      <c r="D47" s="373">
        <f t="shared" si="3"/>
        <v>14</v>
      </c>
      <c r="E47" s="256"/>
      <c r="F47" s="650" t="s">
        <v>76</v>
      </c>
      <c r="G47" s="658">
        <f>2883157.2/10000</f>
        <v>288.31572</v>
      </c>
      <c r="H47" s="651">
        <v>11.6</v>
      </c>
      <c r="I47" s="401">
        <f t="shared" si="4"/>
        <v>13</v>
      </c>
      <c r="K47" s="274"/>
      <c r="L47" s="663"/>
      <c r="M47" s="663"/>
      <c r="N47" s="594"/>
      <c r="O47" s="595"/>
      <c r="P47" s="253"/>
      <c r="Q47" s="219"/>
      <c r="R47" s="215"/>
      <c r="S47" s="415"/>
      <c r="T47" s="216"/>
      <c r="U47" s="415"/>
    </row>
    <row r="48" spans="1:21" ht="21" customHeight="1">
      <c r="A48" s="585" t="s">
        <v>77</v>
      </c>
      <c r="B48" s="588"/>
      <c r="C48" s="589">
        <v>11.9</v>
      </c>
      <c r="D48" s="373">
        <f t="shared" si="3"/>
        <v>15</v>
      </c>
      <c r="E48" s="256"/>
      <c r="F48" s="650" t="s">
        <v>67</v>
      </c>
      <c r="G48" s="658">
        <f>3654709/10000</f>
        <v>365.47089999999997</v>
      </c>
      <c r="H48" s="651">
        <v>11.3</v>
      </c>
      <c r="I48" s="401">
        <f t="shared" si="4"/>
        <v>15</v>
      </c>
      <c r="K48" s="502"/>
      <c r="L48" s="662"/>
      <c r="M48" s="662"/>
      <c r="N48" s="594"/>
      <c r="O48" s="595"/>
      <c r="P48" s="253"/>
      <c r="Q48" s="219"/>
      <c r="R48" s="215"/>
      <c r="S48" s="415"/>
      <c r="T48" s="216"/>
      <c r="U48" s="415"/>
    </row>
    <row r="49" spans="1:21" ht="21" customHeight="1">
      <c r="A49" s="585" t="s">
        <v>76</v>
      </c>
      <c r="B49" s="588"/>
      <c r="C49" s="589">
        <v>10.6</v>
      </c>
      <c r="D49" s="373">
        <f t="shared" si="3"/>
        <v>16</v>
      </c>
      <c r="E49" s="256"/>
      <c r="F49" s="650" t="s">
        <v>78</v>
      </c>
      <c r="G49" s="658">
        <f>721090.2/10000</f>
        <v>72.109020000000001</v>
      </c>
      <c r="H49" s="651">
        <v>11.3</v>
      </c>
      <c r="I49" s="401">
        <f t="shared" si="4"/>
        <v>15</v>
      </c>
      <c r="K49" s="274"/>
      <c r="L49" s="663"/>
      <c r="M49" s="663"/>
      <c r="N49" s="594"/>
      <c r="O49" s="595"/>
      <c r="P49" s="253"/>
      <c r="Q49" s="219"/>
      <c r="R49" s="215"/>
      <c r="S49" s="415"/>
      <c r="T49" s="216"/>
      <c r="U49" s="415"/>
    </row>
    <row r="50" spans="1:21" ht="21" customHeight="1">
      <c r="A50" s="585" t="s">
        <v>59</v>
      </c>
      <c r="B50" s="588"/>
      <c r="C50" s="589">
        <v>10.1</v>
      </c>
      <c r="D50" s="373">
        <f t="shared" si="3"/>
        <v>17</v>
      </c>
      <c r="E50" s="256"/>
      <c r="F50" s="652" t="s">
        <v>194</v>
      </c>
      <c r="G50" s="659">
        <f>2596469.8/10000</f>
        <v>259.64697999999999</v>
      </c>
      <c r="H50" s="653">
        <v>11.1</v>
      </c>
      <c r="I50" s="402">
        <f t="shared" si="4"/>
        <v>17</v>
      </c>
      <c r="K50" s="274"/>
      <c r="L50" s="663"/>
      <c r="M50" s="663"/>
      <c r="N50" s="594"/>
      <c r="O50" s="595"/>
      <c r="P50" s="253"/>
      <c r="Q50" s="219"/>
      <c r="R50" s="215"/>
      <c r="S50" s="415"/>
      <c r="T50" s="216"/>
      <c r="U50" s="415"/>
    </row>
    <row r="51" spans="1:21" ht="21" customHeight="1">
      <c r="A51" s="585" t="s">
        <v>75</v>
      </c>
      <c r="B51" s="588"/>
      <c r="C51" s="589">
        <v>9.4</v>
      </c>
      <c r="D51" s="373">
        <f t="shared" si="3"/>
        <v>18</v>
      </c>
      <c r="E51" s="256"/>
      <c r="F51" s="650" t="s">
        <v>79</v>
      </c>
      <c r="G51" s="658">
        <f>4757559.9/10000</f>
        <v>475.75599000000005</v>
      </c>
      <c r="H51" s="651">
        <v>10.8</v>
      </c>
      <c r="I51" s="401">
        <f t="shared" si="4"/>
        <v>18</v>
      </c>
      <c r="K51" s="274"/>
      <c r="L51" s="663"/>
      <c r="M51" s="663"/>
      <c r="N51" s="594"/>
      <c r="O51" s="595"/>
      <c r="P51" s="253"/>
      <c r="Q51" s="219"/>
      <c r="R51" s="215"/>
      <c r="S51" s="415"/>
      <c r="T51" s="216"/>
      <c r="U51" s="415"/>
    </row>
    <row r="52" spans="1:21" ht="21" customHeight="1">
      <c r="A52" s="586" t="s">
        <v>194</v>
      </c>
      <c r="B52" s="592"/>
      <c r="C52" s="593">
        <v>5.6</v>
      </c>
      <c r="D52" s="374">
        <f t="shared" si="3"/>
        <v>19</v>
      </c>
      <c r="E52" s="256"/>
      <c r="F52" s="650" t="s">
        <v>59</v>
      </c>
      <c r="G52" s="658">
        <f>49469819.1/10000</f>
        <v>4946.9819100000004</v>
      </c>
      <c r="H52" s="651">
        <v>10.5</v>
      </c>
      <c r="I52" s="401">
        <f t="shared" si="4"/>
        <v>19</v>
      </c>
      <c r="K52" s="274"/>
      <c r="L52" s="663"/>
      <c r="M52" s="663"/>
      <c r="N52" s="594"/>
      <c r="O52" s="595"/>
      <c r="P52" s="253"/>
      <c r="Q52" s="219"/>
      <c r="R52" s="215"/>
      <c r="S52" s="415"/>
      <c r="T52" s="216"/>
      <c r="U52" s="415"/>
    </row>
    <row r="53" spans="1:21" ht="21" customHeight="1">
      <c r="A53" s="585" t="s">
        <v>67</v>
      </c>
      <c r="B53" s="588"/>
      <c r="C53" s="589">
        <v>-11.1</v>
      </c>
      <c r="D53" s="373">
        <f t="shared" si="3"/>
        <v>20</v>
      </c>
      <c r="E53" s="256"/>
      <c r="F53" s="650" t="s">
        <v>74</v>
      </c>
      <c r="G53" s="658">
        <f>1728934.9/10000</f>
        <v>172.89348999999999</v>
      </c>
      <c r="H53" s="651">
        <v>10.1</v>
      </c>
      <c r="I53" s="401">
        <f t="shared" si="4"/>
        <v>20</v>
      </c>
      <c r="K53" s="274"/>
      <c r="L53" s="219"/>
      <c r="M53" s="219"/>
      <c r="N53" s="468"/>
      <c r="O53" s="469"/>
      <c r="P53" s="253"/>
      <c r="Q53" s="219"/>
      <c r="R53" s="415"/>
      <c r="S53" s="415"/>
      <c r="T53" s="415"/>
      <c r="U53" s="415"/>
    </row>
    <row r="54" spans="1:21" ht="21" customHeight="1">
      <c r="A54" s="587" t="s">
        <v>79</v>
      </c>
      <c r="B54" s="590"/>
      <c r="C54" s="591">
        <v>-12.2</v>
      </c>
      <c r="D54" s="450">
        <f t="shared" si="3"/>
        <v>21</v>
      </c>
      <c r="E54" s="256"/>
      <c r="F54" s="654" t="s">
        <v>77</v>
      </c>
      <c r="G54" s="660">
        <f>565906.3/10000</f>
        <v>56.590630000000004</v>
      </c>
      <c r="H54" s="655">
        <v>0.3</v>
      </c>
      <c r="I54" s="205">
        <f t="shared" si="4"/>
        <v>21</v>
      </c>
      <c r="L54" s="415"/>
      <c r="M54" s="274"/>
      <c r="N54" s="51"/>
      <c r="O54" s="40"/>
      <c r="P54" s="213"/>
      <c r="Q54" s="219"/>
      <c r="R54" s="415"/>
      <c r="S54" s="415"/>
      <c r="T54" s="415"/>
      <c r="U54" s="415"/>
    </row>
    <row r="55" spans="1:21">
      <c r="M55" s="274"/>
      <c r="N55" s="415"/>
      <c r="O55" s="415"/>
      <c r="P55" s="284"/>
      <c r="Q55" s="415"/>
      <c r="R55" s="415"/>
      <c r="S55" s="415"/>
      <c r="T55" s="415"/>
      <c r="U55" s="415"/>
    </row>
    <row r="56" spans="1:21" ht="18.75">
      <c r="A56" s="921" t="s">
        <v>452</v>
      </c>
      <c r="B56" s="921"/>
      <c r="C56" s="921"/>
      <c r="D56" s="921"/>
      <c r="F56" s="921" t="s">
        <v>452</v>
      </c>
      <c r="G56" s="921"/>
      <c r="H56" s="921"/>
      <c r="I56" s="921"/>
      <c r="J56" s="211"/>
      <c r="K56" s="211"/>
      <c r="N56" s="274"/>
      <c r="O56" s="221"/>
      <c r="P56" s="284"/>
      <c r="Q56" s="415"/>
      <c r="R56" s="415"/>
      <c r="S56" s="415"/>
      <c r="T56" s="415"/>
      <c r="U56" s="415"/>
    </row>
    <row r="57" spans="1:21">
      <c r="A57" s="256"/>
      <c r="B57" s="256"/>
      <c r="C57" s="256"/>
      <c r="D57" s="200" t="s">
        <v>453</v>
      </c>
      <c r="I57" s="200" t="s">
        <v>453</v>
      </c>
      <c r="O57" s="415"/>
      <c r="P57" s="415"/>
      <c r="Q57" s="415"/>
      <c r="R57" s="415"/>
      <c r="S57" s="415"/>
      <c r="T57" s="415"/>
      <c r="U57" s="415"/>
    </row>
    <row r="58" spans="1:21" ht="21" customHeight="1">
      <c r="A58" s="923"/>
      <c r="B58" s="931" t="s">
        <v>464</v>
      </c>
      <c r="C58" s="931"/>
      <c r="D58" s="919"/>
      <c r="E58" s="222"/>
      <c r="F58" s="923"/>
      <c r="G58" s="919" t="s">
        <v>465</v>
      </c>
      <c r="H58" s="920"/>
      <c r="I58" s="920"/>
      <c r="J58" s="223"/>
      <c r="K58" s="223"/>
      <c r="N58" s="274"/>
      <c r="O58" s="724"/>
      <c r="P58" s="724"/>
      <c r="Q58" s="415"/>
      <c r="R58" s="415"/>
      <c r="S58" s="224"/>
      <c r="T58" s="224"/>
      <c r="U58" s="415"/>
    </row>
    <row r="59" spans="1:21" ht="21" customHeight="1">
      <c r="A59" s="924"/>
      <c r="B59" s="417" t="s">
        <v>552</v>
      </c>
      <c r="C59" s="225" t="s">
        <v>82</v>
      </c>
      <c r="D59" s="342" t="s">
        <v>458</v>
      </c>
      <c r="E59" s="222"/>
      <c r="F59" s="924"/>
      <c r="G59" s="417" t="str">
        <f>B59</f>
        <v>本月止累计</v>
      </c>
      <c r="H59" s="225" t="s">
        <v>82</v>
      </c>
      <c r="I59" s="342" t="s">
        <v>458</v>
      </c>
      <c r="J59" s="415"/>
      <c r="K59" s="408" t="s">
        <v>59</v>
      </c>
      <c r="L59" s="226"/>
      <c r="M59" s="408"/>
      <c r="N59" s="408"/>
      <c r="O59" s="725"/>
      <c r="P59" s="725"/>
      <c r="Q59" s="415"/>
      <c r="R59" s="408"/>
      <c r="S59" s="68"/>
      <c r="T59" s="68"/>
      <c r="U59" s="415"/>
    </row>
    <row r="60" spans="1:21" ht="21" customHeight="1">
      <c r="A60" s="214" t="s">
        <v>460</v>
      </c>
      <c r="B60" s="718">
        <v>3009.4169999999999</v>
      </c>
      <c r="C60" s="718">
        <v>13.3</v>
      </c>
      <c r="D60" s="227"/>
      <c r="E60" s="222"/>
      <c r="F60" s="214" t="s">
        <v>460</v>
      </c>
      <c r="G60" s="720">
        <v>7335.7</v>
      </c>
      <c r="H60" s="720">
        <v>11</v>
      </c>
      <c r="I60" s="228"/>
      <c r="K60" s="408" t="s">
        <v>60</v>
      </c>
      <c r="L60" s="408"/>
      <c r="M60" s="408"/>
      <c r="N60" s="408"/>
      <c r="O60" s="725"/>
      <c r="P60" s="725"/>
      <c r="Q60" s="415"/>
      <c r="R60" s="408"/>
      <c r="S60" s="68"/>
      <c r="T60" s="68"/>
      <c r="U60" s="415"/>
    </row>
    <row r="61" spans="1:21" ht="21" customHeight="1">
      <c r="A61" s="699" t="s">
        <v>71</v>
      </c>
      <c r="B61" s="715">
        <v>130.0727</v>
      </c>
      <c r="C61" s="715">
        <v>24.6</v>
      </c>
      <c r="D61" s="249">
        <f>RANK(C61,$C$61:$C$81)</f>
        <v>1</v>
      </c>
      <c r="E61" s="222"/>
      <c r="F61" s="699" t="s">
        <v>77</v>
      </c>
      <c r="G61" s="723">
        <v>189.22280000000001</v>
      </c>
      <c r="H61" s="723">
        <v>25.3</v>
      </c>
      <c r="I61" s="249">
        <f>RANK(H61,$H$61:$H$81)</f>
        <v>1</v>
      </c>
      <c r="K61" s="394" t="s">
        <v>461</v>
      </c>
      <c r="L61" s="408"/>
      <c r="M61" s="408"/>
      <c r="N61" s="408"/>
      <c r="O61" s="725"/>
      <c r="P61" s="725"/>
      <c r="Q61" s="415"/>
      <c r="R61" s="408"/>
      <c r="S61" s="68"/>
      <c r="T61" s="68"/>
      <c r="U61" s="415"/>
    </row>
    <row r="62" spans="1:21" ht="21" customHeight="1">
      <c r="A62" s="699" t="s">
        <v>74</v>
      </c>
      <c r="B62" s="715">
        <v>30.103200000000001</v>
      </c>
      <c r="C62" s="715">
        <v>19.7</v>
      </c>
      <c r="D62" s="249">
        <f t="shared" ref="D62:D81" si="5">RANK(C62,$C$61:$C$81)</f>
        <v>2</v>
      </c>
      <c r="E62" s="222"/>
      <c r="F62" s="699" t="s">
        <v>78</v>
      </c>
      <c r="G62" s="723">
        <v>263.17259999999999</v>
      </c>
      <c r="H62" s="723">
        <v>20.9</v>
      </c>
      <c r="I62" s="249">
        <f t="shared" ref="I62:I81" si="6">RANK(H62,$H$61:$H$81)</f>
        <v>2</v>
      </c>
      <c r="K62" s="408" t="s">
        <v>62</v>
      </c>
      <c r="L62" s="408"/>
      <c r="M62" s="408"/>
      <c r="N62" s="408"/>
      <c r="O62" s="725"/>
      <c r="P62" s="725"/>
      <c r="Q62" s="415"/>
      <c r="R62" s="408"/>
      <c r="S62" s="68"/>
      <c r="T62" s="68"/>
      <c r="U62" s="415"/>
    </row>
    <row r="63" spans="1:21" ht="21" customHeight="1">
      <c r="A63" s="699" t="s">
        <v>78</v>
      </c>
      <c r="B63" s="715">
        <v>21.663</v>
      </c>
      <c r="C63" s="715">
        <v>15</v>
      </c>
      <c r="D63" s="249">
        <f t="shared" si="5"/>
        <v>3</v>
      </c>
      <c r="E63" s="222"/>
      <c r="F63" s="699" t="s">
        <v>79</v>
      </c>
      <c r="G63" s="723">
        <v>440.7894</v>
      </c>
      <c r="H63" s="723">
        <v>20.7</v>
      </c>
      <c r="I63" s="249">
        <f t="shared" si="6"/>
        <v>3</v>
      </c>
      <c r="K63" s="408" t="s">
        <v>63</v>
      </c>
      <c r="L63" s="408"/>
      <c r="M63" s="408"/>
      <c r="N63" s="408"/>
      <c r="O63" s="725"/>
      <c r="P63" s="725"/>
      <c r="Q63" s="415"/>
      <c r="R63" s="408"/>
      <c r="S63" s="68"/>
      <c r="T63" s="68"/>
      <c r="U63" s="415"/>
    </row>
    <row r="64" spans="1:21" ht="21" customHeight="1">
      <c r="A64" s="699" t="s">
        <v>73</v>
      </c>
      <c r="B64" s="715">
        <v>73.467600000000004</v>
      </c>
      <c r="C64" s="715">
        <v>14.9</v>
      </c>
      <c r="D64" s="249">
        <f t="shared" si="5"/>
        <v>4</v>
      </c>
      <c r="E64" s="222"/>
      <c r="F64" s="699" t="s">
        <v>63</v>
      </c>
      <c r="G64" s="723">
        <v>222.86429999999999</v>
      </c>
      <c r="H64" s="723">
        <v>15.5</v>
      </c>
      <c r="I64" s="249">
        <f t="shared" si="6"/>
        <v>4</v>
      </c>
      <c r="K64" s="408" t="s">
        <v>64</v>
      </c>
      <c r="L64" s="408"/>
      <c r="M64" s="408"/>
      <c r="N64" s="394"/>
      <c r="O64" s="725"/>
      <c r="P64" s="725"/>
      <c r="Q64" s="415"/>
      <c r="R64" s="408"/>
      <c r="S64" s="68"/>
      <c r="T64" s="68"/>
      <c r="U64" s="415"/>
    </row>
    <row r="65" spans="1:21" ht="21" customHeight="1">
      <c r="A65" s="699" t="s">
        <v>72</v>
      </c>
      <c r="B65" s="715">
        <v>62.0336</v>
      </c>
      <c r="C65" s="715">
        <v>13.7</v>
      </c>
      <c r="D65" s="249">
        <f t="shared" si="5"/>
        <v>5</v>
      </c>
      <c r="E65" s="222"/>
      <c r="F65" s="699" t="s">
        <v>75</v>
      </c>
      <c r="G65" s="723">
        <v>228.62129999999999</v>
      </c>
      <c r="H65" s="723">
        <v>15.5</v>
      </c>
      <c r="I65" s="249">
        <f t="shared" si="6"/>
        <v>4</v>
      </c>
      <c r="K65" s="408" t="s">
        <v>65</v>
      </c>
      <c r="L65" s="408"/>
      <c r="M65" s="408"/>
      <c r="N65" s="408"/>
      <c r="O65" s="725"/>
      <c r="P65" s="725"/>
      <c r="Q65" s="415"/>
      <c r="R65" s="408"/>
      <c r="S65" s="68"/>
      <c r="T65" s="68"/>
      <c r="U65" s="415"/>
    </row>
    <row r="66" spans="1:21" ht="21" customHeight="1">
      <c r="A66" s="699" t="s">
        <v>68</v>
      </c>
      <c r="B66" s="715">
        <v>81.076599999999999</v>
      </c>
      <c r="C66" s="715">
        <v>12.8</v>
      </c>
      <c r="D66" s="249">
        <f t="shared" si="5"/>
        <v>6</v>
      </c>
      <c r="E66" s="222"/>
      <c r="F66" s="700" t="s">
        <v>194</v>
      </c>
      <c r="G66" s="721">
        <v>107.7525</v>
      </c>
      <c r="H66" s="721">
        <v>13.9</v>
      </c>
      <c r="I66" s="250">
        <f t="shared" si="6"/>
        <v>6</v>
      </c>
      <c r="K66" s="408" t="s">
        <v>66</v>
      </c>
      <c r="L66" s="408"/>
      <c r="M66" s="408"/>
      <c r="N66" s="408"/>
      <c r="O66" s="725"/>
      <c r="P66" s="725"/>
      <c r="Q66" s="415"/>
      <c r="R66" s="408"/>
      <c r="S66" s="68"/>
      <c r="T66" s="68"/>
      <c r="U66" s="415"/>
    </row>
    <row r="67" spans="1:21" ht="21" customHeight="1">
      <c r="A67" s="699" t="s">
        <v>59</v>
      </c>
      <c r="B67" s="715">
        <v>1100.9866999999999</v>
      </c>
      <c r="C67" s="715">
        <v>12.6</v>
      </c>
      <c r="D67" s="249">
        <f t="shared" si="5"/>
        <v>7</v>
      </c>
      <c r="E67" s="222"/>
      <c r="F67" s="699" t="s">
        <v>69</v>
      </c>
      <c r="G67" s="723">
        <v>429.82139999999998</v>
      </c>
      <c r="H67" s="723">
        <v>13.6</v>
      </c>
      <c r="I67" s="249">
        <f t="shared" si="6"/>
        <v>7</v>
      </c>
      <c r="K67" s="408" t="s">
        <v>67</v>
      </c>
      <c r="L67" s="408"/>
      <c r="M67" s="408"/>
      <c r="N67" s="408"/>
      <c r="O67" s="725"/>
      <c r="P67" s="725"/>
      <c r="Q67" s="415"/>
      <c r="R67" s="408"/>
      <c r="S67" s="68"/>
      <c r="T67" s="68"/>
      <c r="U67" s="415"/>
    </row>
    <row r="68" spans="1:21" ht="21" customHeight="1">
      <c r="A68" s="699" t="s">
        <v>60</v>
      </c>
      <c r="B68" s="715">
        <v>45.717500000000001</v>
      </c>
      <c r="C68" s="715">
        <v>12.6</v>
      </c>
      <c r="D68" s="249">
        <f t="shared" si="5"/>
        <v>7</v>
      </c>
      <c r="E68" s="222"/>
      <c r="F68" s="699" t="s">
        <v>67</v>
      </c>
      <c r="G68" s="723">
        <v>164.2655</v>
      </c>
      <c r="H68" s="723">
        <v>12.5</v>
      </c>
      <c r="I68" s="249">
        <f t="shared" si="6"/>
        <v>8</v>
      </c>
      <c r="K68" s="408" t="s">
        <v>68</v>
      </c>
      <c r="L68" s="408"/>
      <c r="M68" s="408"/>
      <c r="N68" s="408"/>
      <c r="O68" s="725"/>
      <c r="P68" s="725"/>
      <c r="Q68" s="415"/>
      <c r="R68" s="408"/>
      <c r="S68" s="68"/>
      <c r="T68" s="68"/>
      <c r="U68" s="415"/>
    </row>
    <row r="69" spans="1:21" ht="21" customHeight="1">
      <c r="A69" s="699" t="s">
        <v>64</v>
      </c>
      <c r="B69" s="715">
        <v>98.946100000000001</v>
      </c>
      <c r="C69" s="715">
        <v>12.4</v>
      </c>
      <c r="D69" s="249">
        <f t="shared" si="5"/>
        <v>9</v>
      </c>
      <c r="E69" s="222"/>
      <c r="F69" s="699" t="s">
        <v>65</v>
      </c>
      <c r="G69" s="723">
        <v>231.8948</v>
      </c>
      <c r="H69" s="723">
        <v>11.6</v>
      </c>
      <c r="I69" s="249">
        <f t="shared" si="6"/>
        <v>9</v>
      </c>
      <c r="K69" s="408" t="s">
        <v>69</v>
      </c>
      <c r="L69" s="408"/>
      <c r="M69" s="408"/>
      <c r="N69" s="408"/>
      <c r="O69" s="725"/>
      <c r="P69" s="725"/>
      <c r="Q69" s="415"/>
      <c r="R69" s="408"/>
      <c r="S69" s="68"/>
      <c r="T69" s="68"/>
      <c r="U69" s="415"/>
    </row>
    <row r="70" spans="1:21" ht="21" customHeight="1">
      <c r="A70" s="699" t="s">
        <v>70</v>
      </c>
      <c r="B70" s="715">
        <v>75.506500000000003</v>
      </c>
      <c r="C70" s="715">
        <v>12</v>
      </c>
      <c r="D70" s="249">
        <f t="shared" si="5"/>
        <v>10</v>
      </c>
      <c r="E70" s="222"/>
      <c r="F70" s="699" t="s">
        <v>66</v>
      </c>
      <c r="G70" s="723">
        <v>205.6773</v>
      </c>
      <c r="H70" s="723">
        <v>11.5</v>
      </c>
      <c r="I70" s="249">
        <f t="shared" si="6"/>
        <v>10</v>
      </c>
      <c r="K70" s="408" t="s">
        <v>70</v>
      </c>
      <c r="L70" s="408"/>
      <c r="M70" s="408"/>
      <c r="N70" s="408"/>
      <c r="O70" s="725"/>
      <c r="P70" s="725"/>
      <c r="Q70" s="415"/>
      <c r="R70" s="394"/>
      <c r="S70" s="68"/>
      <c r="T70" s="68"/>
      <c r="U70" s="415"/>
    </row>
    <row r="71" spans="1:21" ht="21" customHeight="1">
      <c r="A71" s="699" t="s">
        <v>65</v>
      </c>
      <c r="B71" s="715">
        <v>35.210700000000003</v>
      </c>
      <c r="C71" s="715">
        <v>10.199999999999999</v>
      </c>
      <c r="D71" s="249">
        <f t="shared" si="5"/>
        <v>11</v>
      </c>
      <c r="E71" s="222"/>
      <c r="F71" s="699" t="s">
        <v>74</v>
      </c>
      <c r="G71" s="723">
        <v>102.2736</v>
      </c>
      <c r="H71" s="723">
        <v>11.3</v>
      </c>
      <c r="I71" s="249">
        <f t="shared" si="6"/>
        <v>11</v>
      </c>
      <c r="K71" s="408" t="s">
        <v>71</v>
      </c>
      <c r="L71" s="408"/>
      <c r="M71" s="408"/>
      <c r="N71" s="408"/>
      <c r="O71" s="725"/>
      <c r="P71" s="725"/>
      <c r="Q71" s="415"/>
      <c r="R71" s="408"/>
      <c r="S71" s="68"/>
      <c r="T71" s="68"/>
      <c r="U71" s="415"/>
    </row>
    <row r="72" spans="1:21" ht="21" customHeight="1">
      <c r="A72" s="699" t="s">
        <v>69</v>
      </c>
      <c r="B72" s="715">
        <v>90.943399999999997</v>
      </c>
      <c r="C72" s="715">
        <v>9.6</v>
      </c>
      <c r="D72" s="249">
        <f t="shared" si="5"/>
        <v>12</v>
      </c>
      <c r="E72" s="222"/>
      <c r="F72" s="699" t="s">
        <v>71</v>
      </c>
      <c r="G72" s="723">
        <v>339.68329999999997</v>
      </c>
      <c r="H72" s="723">
        <v>10.5</v>
      </c>
      <c r="I72" s="249">
        <f t="shared" si="6"/>
        <v>12</v>
      </c>
      <c r="K72" s="408" t="s">
        <v>72</v>
      </c>
      <c r="L72" s="408"/>
      <c r="M72" s="408"/>
      <c r="N72" s="408"/>
      <c r="O72" s="725"/>
      <c r="P72" s="725"/>
      <c r="Q72" s="415"/>
      <c r="R72" s="408"/>
      <c r="S72" s="68"/>
      <c r="T72" s="68"/>
      <c r="U72" s="415"/>
    </row>
    <row r="73" spans="1:21" ht="21" customHeight="1">
      <c r="A73" s="699" t="s">
        <v>79</v>
      </c>
      <c r="B73" s="715">
        <v>104.6323</v>
      </c>
      <c r="C73" s="715">
        <v>9.3000000000000007</v>
      </c>
      <c r="D73" s="249">
        <f t="shared" si="5"/>
        <v>13</v>
      </c>
      <c r="E73" s="222"/>
      <c r="F73" s="699" t="s">
        <v>64</v>
      </c>
      <c r="G73" s="723">
        <v>299.3682</v>
      </c>
      <c r="H73" s="723">
        <v>10.199999999999999</v>
      </c>
      <c r="I73" s="249">
        <f t="shared" si="6"/>
        <v>13</v>
      </c>
      <c r="K73" s="408" t="s">
        <v>73</v>
      </c>
      <c r="L73" s="408"/>
      <c r="M73" s="408"/>
      <c r="N73" s="408"/>
      <c r="O73" s="725"/>
      <c r="P73" s="725"/>
      <c r="Q73" s="415"/>
      <c r="R73" s="408"/>
      <c r="S73" s="68"/>
      <c r="T73" s="68"/>
      <c r="U73" s="415"/>
    </row>
    <row r="74" spans="1:21" ht="21" customHeight="1">
      <c r="A74" s="699" t="s">
        <v>62</v>
      </c>
      <c r="B74" s="715">
        <v>122.74930000000001</v>
      </c>
      <c r="C74" s="715">
        <v>8.5</v>
      </c>
      <c r="D74" s="249">
        <f t="shared" si="5"/>
        <v>14</v>
      </c>
      <c r="E74" s="222"/>
      <c r="F74" s="699" t="s">
        <v>73</v>
      </c>
      <c r="G74" s="723">
        <v>321.45010000000002</v>
      </c>
      <c r="H74" s="723">
        <v>9.6</v>
      </c>
      <c r="I74" s="249">
        <f t="shared" si="6"/>
        <v>14</v>
      </c>
      <c r="K74" s="408" t="s">
        <v>74</v>
      </c>
      <c r="L74" s="394"/>
      <c r="M74" s="408"/>
      <c r="N74" s="408"/>
      <c r="O74" s="725"/>
      <c r="P74" s="725"/>
      <c r="Q74" s="415"/>
      <c r="R74" s="408"/>
      <c r="S74" s="68"/>
      <c r="T74" s="68"/>
      <c r="U74" s="415"/>
    </row>
    <row r="75" spans="1:21" ht="21" customHeight="1">
      <c r="A75" s="699" t="s">
        <v>63</v>
      </c>
      <c r="B75" s="715">
        <v>84.6892</v>
      </c>
      <c r="C75" s="715">
        <v>8.5</v>
      </c>
      <c r="D75" s="249">
        <f t="shared" si="5"/>
        <v>14</v>
      </c>
      <c r="E75" s="222"/>
      <c r="F75" s="699" t="s">
        <v>72</v>
      </c>
      <c r="G75" s="723">
        <v>222.3758</v>
      </c>
      <c r="H75" s="723">
        <v>6.7</v>
      </c>
      <c r="I75" s="249">
        <f t="shared" si="6"/>
        <v>15</v>
      </c>
      <c r="K75" s="408" t="s">
        <v>75</v>
      </c>
      <c r="L75" s="408"/>
      <c r="M75" s="394"/>
      <c r="N75" s="408"/>
      <c r="O75" s="725"/>
      <c r="P75" s="725"/>
      <c r="Q75" s="415"/>
      <c r="R75" s="408"/>
      <c r="S75" s="68"/>
      <c r="T75" s="68"/>
      <c r="U75" s="415"/>
    </row>
    <row r="76" spans="1:21" ht="21" customHeight="1">
      <c r="A76" s="699" t="s">
        <v>67</v>
      </c>
      <c r="B76" s="715">
        <v>48.406799999999997</v>
      </c>
      <c r="C76" s="715">
        <v>8.3000000000000007</v>
      </c>
      <c r="D76" s="249">
        <f t="shared" si="5"/>
        <v>16</v>
      </c>
      <c r="E76" s="222"/>
      <c r="F76" s="699" t="s">
        <v>59</v>
      </c>
      <c r="G76" s="723">
        <v>1326.8425999999999</v>
      </c>
      <c r="H76" s="723">
        <v>6.6</v>
      </c>
      <c r="I76" s="249">
        <f t="shared" si="6"/>
        <v>16</v>
      </c>
      <c r="K76" s="408" t="s">
        <v>76</v>
      </c>
      <c r="L76" s="408"/>
      <c r="M76" s="408"/>
      <c r="N76" s="408"/>
      <c r="O76" s="725"/>
      <c r="P76" s="725"/>
      <c r="Q76" s="415"/>
      <c r="R76" s="408"/>
      <c r="S76" s="68"/>
      <c r="T76" s="68"/>
      <c r="U76" s="415"/>
    </row>
    <row r="77" spans="1:21" ht="21" customHeight="1">
      <c r="A77" s="699" t="s">
        <v>76</v>
      </c>
      <c r="B77" s="715">
        <v>45.298000000000002</v>
      </c>
      <c r="C77" s="715">
        <v>8.1</v>
      </c>
      <c r="D77" s="249">
        <f t="shared" si="5"/>
        <v>17</v>
      </c>
      <c r="E77" s="222"/>
      <c r="F77" s="699" t="s">
        <v>70</v>
      </c>
      <c r="G77" s="723">
        <v>194.21729999999999</v>
      </c>
      <c r="H77" s="723">
        <v>4.3</v>
      </c>
      <c r="I77" s="249">
        <f t="shared" si="6"/>
        <v>17</v>
      </c>
      <c r="K77" s="408" t="s">
        <v>77</v>
      </c>
      <c r="L77" s="408"/>
      <c r="M77" s="408"/>
      <c r="N77" s="408"/>
      <c r="O77" s="725"/>
      <c r="P77" s="725"/>
      <c r="Q77" s="415"/>
      <c r="R77" s="408"/>
      <c r="S77" s="68"/>
      <c r="T77" s="68"/>
      <c r="U77" s="415"/>
    </row>
    <row r="78" spans="1:21" ht="21" customHeight="1">
      <c r="A78" s="700" t="s">
        <v>194</v>
      </c>
      <c r="B78" s="717">
        <v>45.095799999999997</v>
      </c>
      <c r="C78" s="717">
        <v>7.9</v>
      </c>
      <c r="D78" s="250">
        <f t="shared" si="5"/>
        <v>18</v>
      </c>
      <c r="E78" s="222"/>
      <c r="F78" s="699" t="s">
        <v>68</v>
      </c>
      <c r="G78" s="723">
        <v>211.62440000000001</v>
      </c>
      <c r="H78" s="723">
        <v>4.0999999999999996</v>
      </c>
      <c r="I78" s="249">
        <f t="shared" si="6"/>
        <v>18</v>
      </c>
      <c r="K78" s="408" t="s">
        <v>78</v>
      </c>
      <c r="L78" s="276"/>
      <c r="M78" s="276"/>
      <c r="N78" s="408"/>
      <c r="O78" s="725"/>
      <c r="P78" s="725"/>
      <c r="Q78" s="415"/>
      <c r="R78" s="276"/>
      <c r="S78" s="68"/>
      <c r="T78" s="68"/>
      <c r="U78" s="415"/>
    </row>
    <row r="79" spans="1:21" ht="21" customHeight="1">
      <c r="A79" s="699" t="s">
        <v>66</v>
      </c>
      <c r="B79" s="715">
        <v>48.803199999999997</v>
      </c>
      <c r="C79" s="715">
        <v>7.5</v>
      </c>
      <c r="D79" s="249">
        <f t="shared" si="5"/>
        <v>19</v>
      </c>
      <c r="E79" s="222"/>
      <c r="F79" s="699" t="s">
        <v>62</v>
      </c>
      <c r="G79" s="723">
        <v>333.96809999999999</v>
      </c>
      <c r="H79" s="723">
        <v>3.9</v>
      </c>
      <c r="I79" s="249">
        <f t="shared" si="6"/>
        <v>19</v>
      </c>
      <c r="K79" s="390" t="s">
        <v>79</v>
      </c>
      <c r="L79" s="274"/>
      <c r="M79" s="274"/>
      <c r="N79" s="390"/>
      <c r="O79" s="726"/>
      <c r="P79" s="726"/>
      <c r="Q79" s="415"/>
      <c r="R79" s="274"/>
      <c r="S79" s="68"/>
      <c r="T79" s="68"/>
      <c r="U79" s="415"/>
    </row>
    <row r="80" spans="1:21" ht="21" customHeight="1">
      <c r="A80" s="699" t="s">
        <v>75</v>
      </c>
      <c r="B80" s="715">
        <v>34.832900000000002</v>
      </c>
      <c r="C80" s="715">
        <v>4.5</v>
      </c>
      <c r="D80" s="249">
        <f t="shared" si="5"/>
        <v>20</v>
      </c>
      <c r="E80" s="222"/>
      <c r="F80" s="699" t="s">
        <v>60</v>
      </c>
      <c r="G80" s="723">
        <v>175.47280000000001</v>
      </c>
      <c r="H80" s="723">
        <v>1.4</v>
      </c>
      <c r="I80" s="249">
        <f t="shared" si="6"/>
        <v>20</v>
      </c>
      <c r="L80" s="274"/>
      <c r="M80" s="245"/>
      <c r="N80" s="274"/>
      <c r="O80" s="68"/>
      <c r="P80" s="68"/>
      <c r="Q80" s="415"/>
      <c r="R80" s="415"/>
      <c r="S80" s="415"/>
      <c r="T80" s="415"/>
      <c r="U80" s="415"/>
    </row>
    <row r="81" spans="1:21" ht="21" customHeight="1">
      <c r="A81" s="654" t="s">
        <v>77</v>
      </c>
      <c r="B81" s="716">
        <v>18.553799999999999</v>
      </c>
      <c r="C81" s="716">
        <v>-13.4</v>
      </c>
      <c r="D81" s="251">
        <f t="shared" si="5"/>
        <v>21</v>
      </c>
      <c r="E81" s="222"/>
      <c r="F81" s="654" t="s">
        <v>76</v>
      </c>
      <c r="G81" s="722">
        <v>141.5325</v>
      </c>
      <c r="H81" s="722">
        <v>-4.3</v>
      </c>
      <c r="I81" s="251">
        <f t="shared" si="6"/>
        <v>21</v>
      </c>
      <c r="L81" s="415"/>
      <c r="M81" s="302"/>
      <c r="N81" s="247"/>
      <c r="O81" s="247"/>
      <c r="P81" s="415"/>
      <c r="Q81" s="415"/>
      <c r="R81" s="415"/>
      <c r="S81" s="415"/>
      <c r="T81" s="415"/>
      <c r="U81" s="415"/>
    </row>
    <row r="82" spans="1:21">
      <c r="A82" s="256" t="s">
        <v>555</v>
      </c>
      <c r="O82" s="415"/>
      <c r="P82" s="415"/>
      <c r="Q82" s="415"/>
      <c r="R82" s="415"/>
      <c r="S82" s="415"/>
      <c r="T82" s="415"/>
      <c r="U82" s="415"/>
    </row>
    <row r="83" spans="1:21" ht="18.75">
      <c r="A83" s="921" t="s">
        <v>452</v>
      </c>
      <c r="B83" s="921"/>
      <c r="C83" s="921"/>
      <c r="D83" s="921"/>
      <c r="F83" s="921" t="s">
        <v>452</v>
      </c>
      <c r="G83" s="921"/>
      <c r="H83" s="921"/>
      <c r="I83" s="921"/>
      <c r="J83" s="211"/>
      <c r="K83" s="211"/>
      <c r="O83" s="415"/>
      <c r="P83" s="415"/>
      <c r="Q83" s="415"/>
      <c r="R83" s="415"/>
      <c r="S83" s="415"/>
      <c r="T83" s="415"/>
      <c r="U83" s="415"/>
    </row>
    <row r="84" spans="1:21">
      <c r="A84" s="256"/>
      <c r="B84" s="256"/>
      <c r="C84" s="256"/>
      <c r="D84" s="200" t="s">
        <v>466</v>
      </c>
      <c r="I84" s="200" t="s">
        <v>466</v>
      </c>
      <c r="M84" s="415"/>
      <c r="N84" s="415"/>
      <c r="O84" s="415"/>
      <c r="P84" s="415"/>
      <c r="Q84" s="415"/>
      <c r="R84" s="415"/>
      <c r="S84" s="415"/>
      <c r="T84" s="415"/>
      <c r="U84" s="415"/>
    </row>
    <row r="85" spans="1:21" ht="21" customHeight="1">
      <c r="A85" s="925"/>
      <c r="B85" s="898" t="s">
        <v>467</v>
      </c>
      <c r="C85" s="898"/>
      <c r="D85" s="918"/>
      <c r="E85" s="256"/>
      <c r="F85" s="925"/>
      <c r="G85" s="918" t="s">
        <v>468</v>
      </c>
      <c r="H85" s="922"/>
      <c r="I85" s="922"/>
      <c r="J85" s="212"/>
      <c r="K85" s="212"/>
      <c r="L85" s="174"/>
      <c r="M85" s="786"/>
      <c r="N85" s="780"/>
      <c r="O85" s="436"/>
      <c r="P85" s="415"/>
      <c r="Q85" s="415"/>
      <c r="R85" s="415"/>
      <c r="S85" s="415"/>
      <c r="T85" s="415"/>
      <c r="U85" s="415"/>
    </row>
    <row r="86" spans="1:21" ht="21" customHeight="1">
      <c r="A86" s="926"/>
      <c r="B86" s="761" t="s">
        <v>666</v>
      </c>
      <c r="C86" s="531" t="s">
        <v>82</v>
      </c>
      <c r="D86" s="369" t="s">
        <v>458</v>
      </c>
      <c r="E86" s="256"/>
      <c r="F86" s="926"/>
      <c r="G86" s="762" t="str">
        <f>B86</f>
        <v>三季度</v>
      </c>
      <c r="H86" s="537" t="s">
        <v>82</v>
      </c>
      <c r="I86" s="342" t="s">
        <v>458</v>
      </c>
      <c r="J86" s="415"/>
      <c r="K86" s="229"/>
      <c r="L86" s="408"/>
      <c r="M86" s="784"/>
      <c r="N86" s="782"/>
      <c r="O86" s="437"/>
      <c r="P86" s="231"/>
      <c r="Q86" s="415"/>
      <c r="R86" s="415"/>
      <c r="S86" s="415"/>
      <c r="T86" s="415"/>
      <c r="U86" s="415"/>
    </row>
    <row r="87" spans="1:21" ht="21" customHeight="1">
      <c r="A87" s="232" t="s">
        <v>58</v>
      </c>
      <c r="B87" s="768">
        <v>24756</v>
      </c>
      <c r="C87" s="718">
        <v>8.3000000000000007</v>
      </c>
      <c r="D87" s="233"/>
      <c r="E87" s="256"/>
      <c r="F87" s="413" t="s">
        <v>460</v>
      </c>
      <c r="G87" s="778">
        <v>9870</v>
      </c>
      <c r="H87" s="720">
        <v>9.1999999999999993</v>
      </c>
      <c r="I87" s="234"/>
      <c r="J87" s="415"/>
      <c r="K87" s="229"/>
      <c r="L87" s="408"/>
      <c r="M87" s="784"/>
      <c r="N87" s="782"/>
      <c r="O87" s="438"/>
      <c r="P87" s="231"/>
    </row>
    <row r="88" spans="1:21" ht="21" customHeight="1">
      <c r="A88" s="699" t="s">
        <v>75</v>
      </c>
      <c r="B88" s="766">
        <v>22312</v>
      </c>
      <c r="C88" s="723">
        <v>9.1</v>
      </c>
      <c r="D88" s="763">
        <f>RANK(C88,$C$88:C$108)</f>
        <v>1</v>
      </c>
      <c r="E88" s="256"/>
      <c r="F88" s="699" t="s">
        <v>78</v>
      </c>
      <c r="G88" s="766">
        <v>5192.3999999999996</v>
      </c>
      <c r="H88" s="723">
        <v>10.8</v>
      </c>
      <c r="I88" s="414">
        <f>RANK(H88,$H$88:$H$108)</f>
        <v>1</v>
      </c>
      <c r="J88" s="415"/>
      <c r="K88" s="235"/>
      <c r="L88" s="408"/>
      <c r="M88" s="784"/>
      <c r="N88" s="782"/>
      <c r="O88" s="436"/>
      <c r="P88" s="231"/>
    </row>
    <row r="89" spans="1:21" ht="21" customHeight="1">
      <c r="A89" s="699" t="s">
        <v>69</v>
      </c>
      <c r="B89" s="766">
        <v>22458.3</v>
      </c>
      <c r="C89" s="723">
        <v>9</v>
      </c>
      <c r="D89" s="763">
        <f>RANK(C89,$C$88:C$108)</f>
        <v>2</v>
      </c>
      <c r="E89" s="256"/>
      <c r="F89" s="699" t="s">
        <v>79</v>
      </c>
      <c r="G89" s="766">
        <v>6989.2</v>
      </c>
      <c r="H89" s="723">
        <v>10.1</v>
      </c>
      <c r="I89" s="414">
        <f t="shared" ref="I89:I108" si="7">RANK(H89,$H$88:$H$108)</f>
        <v>2</v>
      </c>
      <c r="K89" s="235"/>
      <c r="L89" s="408"/>
      <c r="M89" s="784"/>
      <c r="N89" s="782"/>
      <c r="O89" s="436"/>
      <c r="P89" s="231"/>
    </row>
    <row r="90" spans="1:21" ht="21" customHeight="1">
      <c r="A90" s="699" t="s">
        <v>73</v>
      </c>
      <c r="B90" s="766">
        <v>22232.047047267562</v>
      </c>
      <c r="C90" s="723">
        <v>8.9</v>
      </c>
      <c r="D90" s="763">
        <f>RANK(C90,$C$88:C$108)</f>
        <v>3</v>
      </c>
      <c r="E90" s="256"/>
      <c r="F90" s="699" t="s">
        <v>65</v>
      </c>
      <c r="G90" s="766">
        <v>7972.6558854689201</v>
      </c>
      <c r="H90" s="723">
        <v>9.8000000000000007</v>
      </c>
      <c r="I90" s="414">
        <f t="shared" si="7"/>
        <v>3</v>
      </c>
      <c r="K90" s="235"/>
      <c r="L90" s="408"/>
      <c r="M90" s="784"/>
      <c r="N90" s="782"/>
      <c r="O90" s="441"/>
      <c r="P90" s="231"/>
    </row>
    <row r="91" spans="1:21" ht="21" customHeight="1">
      <c r="A91" s="699" t="s">
        <v>65</v>
      </c>
      <c r="B91" s="766">
        <v>22636.4651230175</v>
      </c>
      <c r="C91" s="723">
        <v>8.8000000000000007</v>
      </c>
      <c r="D91" s="763">
        <f>RANK(C91,$C$88:C$108)</f>
        <v>4</v>
      </c>
      <c r="E91" s="256"/>
      <c r="F91" s="699" t="s">
        <v>69</v>
      </c>
      <c r="G91" s="766">
        <v>8837.7999999999993</v>
      </c>
      <c r="H91" s="723">
        <v>9.8000000000000007</v>
      </c>
      <c r="I91" s="414">
        <f t="shared" si="7"/>
        <v>3</v>
      </c>
      <c r="K91" s="235"/>
      <c r="L91" s="408"/>
      <c r="M91" s="784"/>
      <c r="N91" s="782"/>
      <c r="O91" s="436"/>
      <c r="P91" s="231"/>
    </row>
    <row r="92" spans="1:21" ht="21" customHeight="1">
      <c r="A92" s="699" t="s">
        <v>66</v>
      </c>
      <c r="B92" s="766">
        <v>22227.7</v>
      </c>
      <c r="C92" s="723">
        <v>8.8000000000000007</v>
      </c>
      <c r="D92" s="763">
        <f>RANK(C92,$C$88:C$108)</f>
        <v>4</v>
      </c>
      <c r="E92" s="256"/>
      <c r="F92" s="699" t="s">
        <v>62</v>
      </c>
      <c r="G92" s="766">
        <v>10584.315478001807</v>
      </c>
      <c r="H92" s="723">
        <v>9.6999999999999993</v>
      </c>
      <c r="I92" s="414">
        <f t="shared" si="7"/>
        <v>5</v>
      </c>
      <c r="K92" s="235"/>
      <c r="L92" s="408"/>
      <c r="M92" s="784"/>
      <c r="N92" s="782"/>
      <c r="O92" s="436"/>
      <c r="P92" s="231"/>
    </row>
    <row r="93" spans="1:21" ht="21" customHeight="1">
      <c r="A93" s="699" t="s">
        <v>62</v>
      </c>
      <c r="B93" s="766">
        <v>27954.350538256153</v>
      </c>
      <c r="C93" s="723">
        <v>8.6999999999999993</v>
      </c>
      <c r="D93" s="763">
        <f>RANK(C93,$C$88:C$108)</f>
        <v>6</v>
      </c>
      <c r="E93" s="256"/>
      <c r="F93" s="699" t="s">
        <v>75</v>
      </c>
      <c r="G93" s="766">
        <v>7789</v>
      </c>
      <c r="H93" s="723">
        <v>9.6999999999999993</v>
      </c>
      <c r="I93" s="414">
        <f t="shared" si="7"/>
        <v>5</v>
      </c>
      <c r="K93" s="235"/>
      <c r="L93" s="408"/>
      <c r="M93" s="784"/>
      <c r="N93" s="782"/>
      <c r="O93" s="436"/>
      <c r="P93" s="236"/>
    </row>
    <row r="94" spans="1:21" ht="21" customHeight="1">
      <c r="A94" s="699" t="s">
        <v>71</v>
      </c>
      <c r="B94" s="766">
        <v>24795.491099999999</v>
      </c>
      <c r="C94" s="723">
        <v>8.6999999999999993</v>
      </c>
      <c r="D94" s="763">
        <f>RANK(C94,$C$88:C$108)</f>
        <v>6</v>
      </c>
      <c r="E94" s="256"/>
      <c r="F94" s="699" t="s">
        <v>77</v>
      </c>
      <c r="G94" s="766">
        <v>8812.4288396976881</v>
      </c>
      <c r="H94" s="723">
        <v>9.6999999999999993</v>
      </c>
      <c r="I94" s="414">
        <f t="shared" si="7"/>
        <v>5</v>
      </c>
      <c r="K94" s="235"/>
      <c r="L94" s="408"/>
      <c r="M94" s="784"/>
      <c r="N94" s="782"/>
      <c r="O94" s="438"/>
      <c r="P94" s="231"/>
    </row>
    <row r="95" spans="1:21" ht="21" customHeight="1">
      <c r="A95" s="699" t="s">
        <v>67</v>
      </c>
      <c r="B95" s="766">
        <v>22693</v>
      </c>
      <c r="C95" s="715">
        <v>8.6</v>
      </c>
      <c r="D95" s="763">
        <f>RANK(C95,$C$88:C$108)</f>
        <v>8</v>
      </c>
      <c r="E95" s="256"/>
      <c r="F95" s="699" t="s">
        <v>71</v>
      </c>
      <c r="G95" s="766">
        <v>9891.7679000000007</v>
      </c>
      <c r="H95" s="723">
        <v>9.6</v>
      </c>
      <c r="I95" s="414">
        <f t="shared" si="7"/>
        <v>8</v>
      </c>
      <c r="K95" s="235"/>
      <c r="L95" s="408"/>
      <c r="M95" s="784"/>
      <c r="N95" s="782"/>
      <c r="O95" s="442"/>
      <c r="P95" s="231"/>
    </row>
    <row r="96" spans="1:21" ht="21" customHeight="1">
      <c r="A96" s="699" t="s">
        <v>74</v>
      </c>
      <c r="B96" s="766">
        <v>25088.923148467125</v>
      </c>
      <c r="C96" s="723">
        <v>8.5</v>
      </c>
      <c r="D96" s="763">
        <f>RANK(C96,$C$88:C$108)</f>
        <v>9</v>
      </c>
      <c r="E96" s="256"/>
      <c r="F96" s="699" t="s">
        <v>72</v>
      </c>
      <c r="G96" s="766">
        <v>11024.4</v>
      </c>
      <c r="H96" s="723">
        <v>9.6</v>
      </c>
      <c r="I96" s="414">
        <f t="shared" si="7"/>
        <v>8</v>
      </c>
      <c r="K96" s="235"/>
      <c r="L96" s="408"/>
      <c r="M96" s="784"/>
      <c r="N96" s="782"/>
      <c r="O96" s="436"/>
      <c r="P96" s="231"/>
    </row>
    <row r="97" spans="1:16" ht="21" customHeight="1">
      <c r="A97" s="699" t="s">
        <v>78</v>
      </c>
      <c r="B97" s="766">
        <v>24520.2</v>
      </c>
      <c r="C97" s="723">
        <v>8.5</v>
      </c>
      <c r="D97" s="763">
        <f>RANK(C97,$C$88:C$108)</f>
        <v>9</v>
      </c>
      <c r="E97" s="256"/>
      <c r="F97" s="699" t="s">
        <v>73</v>
      </c>
      <c r="G97" s="766">
        <v>8978.4091657820627</v>
      </c>
      <c r="H97" s="723">
        <v>9.5</v>
      </c>
      <c r="I97" s="414">
        <f t="shared" si="7"/>
        <v>10</v>
      </c>
      <c r="K97" s="235"/>
      <c r="L97" s="408"/>
      <c r="M97" s="784"/>
      <c r="N97" s="781"/>
      <c r="O97" s="438"/>
      <c r="P97" s="416"/>
    </row>
    <row r="98" spans="1:16" ht="21" customHeight="1">
      <c r="A98" s="699" t="s">
        <v>59</v>
      </c>
      <c r="B98" s="766">
        <v>31802</v>
      </c>
      <c r="C98" s="723">
        <v>8.4</v>
      </c>
      <c r="D98" s="763">
        <f>RANK(C98,$C$88:C$108)</f>
        <v>11</v>
      </c>
      <c r="E98" s="256"/>
      <c r="F98" s="699" t="s">
        <v>66</v>
      </c>
      <c r="G98" s="766">
        <v>9932.5</v>
      </c>
      <c r="H98" s="723">
        <v>9.4</v>
      </c>
      <c r="I98" s="414">
        <f t="shared" si="7"/>
        <v>11</v>
      </c>
      <c r="K98" s="235"/>
      <c r="L98" s="408"/>
      <c r="M98" s="784"/>
      <c r="N98" s="782"/>
      <c r="O98" s="436"/>
      <c r="P98" s="231"/>
    </row>
    <row r="99" spans="1:16" ht="21" customHeight="1">
      <c r="A99" s="699" t="s">
        <v>60</v>
      </c>
      <c r="B99" s="766">
        <v>24064.06765016156</v>
      </c>
      <c r="C99" s="723">
        <v>8.4</v>
      </c>
      <c r="D99" s="763">
        <f>RANK(C99,$C$88:C$108)</f>
        <v>11</v>
      </c>
      <c r="E99" s="256"/>
      <c r="F99" s="699" t="s">
        <v>67</v>
      </c>
      <c r="G99" s="766">
        <v>11038.9</v>
      </c>
      <c r="H99" s="715">
        <v>9.4</v>
      </c>
      <c r="I99" s="414">
        <f t="shared" si="7"/>
        <v>11</v>
      </c>
      <c r="K99" s="235"/>
      <c r="L99" s="408"/>
      <c r="M99" s="784"/>
      <c r="N99" s="782"/>
      <c r="O99" s="443"/>
      <c r="P99" s="231"/>
    </row>
    <row r="100" spans="1:16" ht="21" customHeight="1">
      <c r="A100" s="700" t="s">
        <v>194</v>
      </c>
      <c r="B100" s="769">
        <v>30008.1</v>
      </c>
      <c r="C100" s="721">
        <v>8.3000000000000007</v>
      </c>
      <c r="D100" s="764">
        <f>RANK(C100,$C$88:C$108)</f>
        <v>13</v>
      </c>
      <c r="E100" s="256"/>
      <c r="F100" s="699" t="s">
        <v>64</v>
      </c>
      <c r="G100" s="766">
        <v>12172.4</v>
      </c>
      <c r="H100" s="723">
        <v>9.3000000000000007</v>
      </c>
      <c r="I100" s="414">
        <f t="shared" si="7"/>
        <v>13</v>
      </c>
      <c r="K100" s="235"/>
      <c r="L100" s="408"/>
      <c r="M100" s="784"/>
      <c r="N100" s="782"/>
      <c r="O100" s="444"/>
      <c r="P100" s="231"/>
    </row>
    <row r="101" spans="1:16" ht="21" customHeight="1">
      <c r="A101" s="699" t="s">
        <v>63</v>
      </c>
      <c r="B101" s="766">
        <v>27477.3</v>
      </c>
      <c r="C101" s="723">
        <v>8.3000000000000007</v>
      </c>
      <c r="D101" s="763">
        <f>RANK(C101,$C$88:C$108)</f>
        <v>13</v>
      </c>
      <c r="E101" s="256"/>
      <c r="F101" s="699" t="s">
        <v>76</v>
      </c>
      <c r="G101" s="766">
        <v>10604.4</v>
      </c>
      <c r="H101" s="723">
        <v>9.3000000000000007</v>
      </c>
      <c r="I101" s="414">
        <f t="shared" si="7"/>
        <v>13</v>
      </c>
      <c r="K101" s="235"/>
      <c r="L101" s="408"/>
      <c r="M101" s="784"/>
      <c r="N101" s="782"/>
      <c r="O101" s="441"/>
      <c r="P101" s="231"/>
    </row>
    <row r="102" spans="1:16" ht="21" customHeight="1">
      <c r="A102" s="699" t="s">
        <v>70</v>
      </c>
      <c r="B102" s="766">
        <v>24612.2</v>
      </c>
      <c r="C102" s="723">
        <v>8.3000000000000007</v>
      </c>
      <c r="D102" s="763">
        <f>RANK(C102,$C$88:C$108)</f>
        <v>13</v>
      </c>
      <c r="E102" s="256"/>
      <c r="F102" s="699" t="s">
        <v>60</v>
      </c>
      <c r="G102" s="766">
        <v>10784.484214489674</v>
      </c>
      <c r="H102" s="723">
        <v>9.1999999999999993</v>
      </c>
      <c r="I102" s="414">
        <f t="shared" si="7"/>
        <v>15</v>
      </c>
      <c r="K102" s="235"/>
      <c r="L102" s="408"/>
      <c r="M102" s="784"/>
      <c r="N102" s="782"/>
      <c r="O102" s="442"/>
      <c r="P102" s="231"/>
    </row>
    <row r="103" spans="1:16" ht="21" customHeight="1">
      <c r="A103" s="699" t="s">
        <v>64</v>
      </c>
      <c r="B103" s="766">
        <v>27775.8</v>
      </c>
      <c r="C103" s="723">
        <v>8.1999999999999993</v>
      </c>
      <c r="D103" s="763">
        <f>RANK(C103,$C$88:C$108)</f>
        <v>16</v>
      </c>
      <c r="E103" s="256"/>
      <c r="F103" s="699" t="s">
        <v>63</v>
      </c>
      <c r="G103" s="766">
        <v>12117.3</v>
      </c>
      <c r="H103" s="723">
        <v>9.1999999999999993</v>
      </c>
      <c r="I103" s="414">
        <f t="shared" si="7"/>
        <v>15</v>
      </c>
      <c r="K103" s="235"/>
      <c r="O103" s="445"/>
      <c r="P103" s="231"/>
    </row>
    <row r="104" spans="1:16" ht="21" customHeight="1">
      <c r="A104" s="699" t="s">
        <v>68</v>
      </c>
      <c r="B104" s="766">
        <v>25795.1</v>
      </c>
      <c r="C104" s="723">
        <v>8.1999999999999993</v>
      </c>
      <c r="D104" s="763">
        <f>RANK(C104,$C$88:C$108)</f>
        <v>16</v>
      </c>
      <c r="E104" s="256"/>
      <c r="F104" s="699" t="s">
        <v>74</v>
      </c>
      <c r="G104" s="766">
        <v>9270.3732626885376</v>
      </c>
      <c r="H104" s="723">
        <v>9.1999999999999993</v>
      </c>
      <c r="I104" s="414">
        <f t="shared" si="7"/>
        <v>15</v>
      </c>
      <c r="K104" s="235"/>
      <c r="L104" s="394"/>
      <c r="M104" s="784"/>
      <c r="N104" s="782"/>
      <c r="O104" s="441"/>
      <c r="P104" s="231"/>
    </row>
    <row r="105" spans="1:16" ht="21" customHeight="1">
      <c r="A105" s="699" t="s">
        <v>72</v>
      </c>
      <c r="B105" s="766">
        <v>24999.3</v>
      </c>
      <c r="C105" s="723">
        <v>8.1999999999999993</v>
      </c>
      <c r="D105" s="763">
        <f>RANK(C105,$C$88:C$108)</f>
        <v>16</v>
      </c>
      <c r="E105" s="256"/>
      <c r="F105" s="700" t="s">
        <v>194</v>
      </c>
      <c r="G105" s="769">
        <v>12425.9</v>
      </c>
      <c r="H105" s="721">
        <v>9.1</v>
      </c>
      <c r="I105" s="418">
        <f t="shared" si="7"/>
        <v>18</v>
      </c>
      <c r="K105" s="235"/>
      <c r="L105" s="408"/>
      <c r="M105" s="784"/>
      <c r="N105" s="782"/>
      <c r="O105" s="436"/>
      <c r="P105" s="231"/>
    </row>
    <row r="106" spans="1:16" ht="21" customHeight="1">
      <c r="A106" s="699" t="s">
        <v>77</v>
      </c>
      <c r="B106" s="766">
        <v>25031.269806820706</v>
      </c>
      <c r="C106" s="723">
        <v>8.1999999999999993</v>
      </c>
      <c r="D106" s="763">
        <f>RANK(C106,$C$88:C$108)</f>
        <v>16</v>
      </c>
      <c r="E106" s="256"/>
      <c r="F106" s="699" t="s">
        <v>59</v>
      </c>
      <c r="G106" s="766">
        <v>18838.400000000001</v>
      </c>
      <c r="H106" s="723">
        <v>9.1</v>
      </c>
      <c r="I106" s="414">
        <f t="shared" si="7"/>
        <v>18</v>
      </c>
      <c r="K106" s="235"/>
      <c r="L106" s="390"/>
      <c r="M106" s="785"/>
      <c r="N106" s="783"/>
      <c r="O106" s="230"/>
      <c r="P106" s="231"/>
    </row>
    <row r="107" spans="1:16" ht="21" customHeight="1">
      <c r="A107" s="699" t="s">
        <v>76</v>
      </c>
      <c r="B107" s="766">
        <v>26055.5</v>
      </c>
      <c r="C107" s="723">
        <v>8.1</v>
      </c>
      <c r="D107" s="763">
        <f>RANK(C107,$C$88:C$108)</f>
        <v>20</v>
      </c>
      <c r="E107" s="256"/>
      <c r="F107" s="699" t="s">
        <v>70</v>
      </c>
      <c r="G107" s="766">
        <v>11535.9</v>
      </c>
      <c r="H107" s="723">
        <v>9.1</v>
      </c>
      <c r="I107" s="414">
        <f t="shared" si="7"/>
        <v>18</v>
      </c>
      <c r="K107" s="235"/>
      <c r="L107" s="439"/>
      <c r="M107" s="440"/>
      <c r="N107" s="441"/>
      <c r="O107" s="230"/>
      <c r="P107" s="231"/>
    </row>
    <row r="108" spans="1:16" ht="21" customHeight="1">
      <c r="A108" s="654" t="s">
        <v>79</v>
      </c>
      <c r="B108" s="767">
        <v>21834.7</v>
      </c>
      <c r="C108" s="722">
        <v>8.1</v>
      </c>
      <c r="D108" s="765">
        <f>RANK(C108,$C$88:C$108)</f>
        <v>20</v>
      </c>
      <c r="E108" s="256"/>
      <c r="F108" s="654" t="s">
        <v>68</v>
      </c>
      <c r="G108" s="767">
        <v>11451.1</v>
      </c>
      <c r="H108" s="722">
        <v>9</v>
      </c>
      <c r="I108" s="777">
        <f t="shared" si="7"/>
        <v>21</v>
      </c>
      <c r="K108" s="235"/>
      <c r="L108" s="439"/>
      <c r="M108" s="440"/>
      <c r="N108" s="436"/>
      <c r="O108" s="237"/>
    </row>
  </sheetData>
  <sortState ref="L86:N106">
    <sortCondition descending="1" ref="N86"/>
  </sortState>
  <mergeCells count="25">
    <mergeCell ref="A85:A86"/>
    <mergeCell ref="B58:D58"/>
    <mergeCell ref="A31:A32"/>
    <mergeCell ref="A58:A59"/>
    <mergeCell ref="A1:D1"/>
    <mergeCell ref="A56:D56"/>
    <mergeCell ref="B85:D85"/>
    <mergeCell ref="A83:D83"/>
    <mergeCell ref="J3:K3"/>
    <mergeCell ref="B3:D3"/>
    <mergeCell ref="B31:D31"/>
    <mergeCell ref="F3:F4"/>
    <mergeCell ref="F1:K1"/>
    <mergeCell ref="G3:H3"/>
    <mergeCell ref="G31:I31"/>
    <mergeCell ref="A29:D29"/>
    <mergeCell ref="F31:F32"/>
    <mergeCell ref="A3:A4"/>
    <mergeCell ref="G58:I58"/>
    <mergeCell ref="F56:I56"/>
    <mergeCell ref="G85:I85"/>
    <mergeCell ref="F83:I83"/>
    <mergeCell ref="F29:I29"/>
    <mergeCell ref="F58:F59"/>
    <mergeCell ref="F85:F86"/>
  </mergeCells>
  <phoneticPr fontId="2" type="noConversion"/>
  <printOptions horizontalCentered="1"/>
  <pageMargins left="0.27559055118110237" right="0.27559055118110237" top="0.19685039370078741" bottom="0.19685039370078741" header="0.51181102362204722" footer="0.51181102362204722"/>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23"/>
  <sheetViews>
    <sheetView workbookViewId="0">
      <selection activeCell="L12" sqref="L12"/>
    </sheetView>
  </sheetViews>
  <sheetFormatPr defaultRowHeight="14.25"/>
  <cols>
    <col min="1" max="1" width="26.375" style="411" customWidth="1"/>
    <col min="2" max="2" width="7.625" style="411" customWidth="1"/>
    <col min="3" max="3" width="11.25" style="411" customWidth="1"/>
    <col min="4" max="4" width="10.5" style="411" customWidth="1"/>
    <col min="5" max="5" width="9.375" style="411" customWidth="1"/>
    <col min="6" max="6" width="6.5" style="411" customWidth="1"/>
    <col min="7" max="7" width="28.125" style="411" customWidth="1"/>
    <col min="8" max="8" width="7.5" style="411" customWidth="1"/>
    <col min="9" max="9" width="10.875" style="411" customWidth="1"/>
    <col min="10" max="10" width="9.5" style="411" bestFit="1" customWidth="1"/>
    <col min="11" max="14" width="9" style="411"/>
    <col min="15" max="15" width="18.5" style="411" customWidth="1"/>
    <col min="16" max="16384" width="9" style="411"/>
  </cols>
  <sheetData>
    <row r="1" spans="1:17" ht="27" customHeight="1">
      <c r="A1" s="932" t="s">
        <v>469</v>
      </c>
      <c r="B1" s="932"/>
      <c r="C1" s="932"/>
      <c r="D1" s="932"/>
      <c r="E1" s="932"/>
      <c r="G1" s="921" t="s">
        <v>470</v>
      </c>
      <c r="H1" s="921"/>
      <c r="I1" s="921"/>
      <c r="J1" s="921"/>
      <c r="K1" s="34"/>
    </row>
    <row r="2" spans="1:17">
      <c r="A2" s="415"/>
    </row>
    <row r="3" spans="1:17" ht="24.75" customHeight="1">
      <c r="A3" s="524" t="s">
        <v>471</v>
      </c>
      <c r="B3" s="529" t="s">
        <v>472</v>
      </c>
      <c r="C3" s="336" t="s">
        <v>473</v>
      </c>
      <c r="D3" s="529" t="s">
        <v>474</v>
      </c>
      <c r="E3" s="530" t="s">
        <v>475</v>
      </c>
      <c r="G3" s="524" t="s">
        <v>15</v>
      </c>
      <c r="H3" s="529" t="s">
        <v>472</v>
      </c>
      <c r="I3" s="529" t="s">
        <v>473</v>
      </c>
      <c r="J3" s="529" t="s">
        <v>476</v>
      </c>
      <c r="K3" s="530" t="s">
        <v>475</v>
      </c>
    </row>
    <row r="4" spans="1:17" ht="24.75" customHeight="1">
      <c r="A4" s="337" t="s">
        <v>477</v>
      </c>
      <c r="B4" s="369" t="s">
        <v>4</v>
      </c>
      <c r="C4" s="629">
        <v>30853.5</v>
      </c>
      <c r="D4" s="452">
        <v>8.1</v>
      </c>
      <c r="E4" s="338"/>
      <c r="G4" s="337" t="s">
        <v>477</v>
      </c>
      <c r="H4" s="369" t="s">
        <v>478</v>
      </c>
      <c r="I4" s="629">
        <v>650899</v>
      </c>
      <c r="J4" s="452">
        <v>6.7</v>
      </c>
      <c r="K4" s="338"/>
      <c r="O4" s="35"/>
      <c r="P4" s="36"/>
      <c r="Q4" s="37"/>
    </row>
    <row r="5" spans="1:17" ht="24.75" customHeight="1">
      <c r="A5" s="337" t="s">
        <v>479</v>
      </c>
      <c r="B5" s="369" t="s">
        <v>4</v>
      </c>
      <c r="C5" s="629">
        <v>3461.9</v>
      </c>
      <c r="D5" s="452">
        <v>3.8</v>
      </c>
      <c r="E5" s="338"/>
      <c r="G5" s="337" t="s">
        <v>479</v>
      </c>
      <c r="H5" s="369" t="s">
        <v>478</v>
      </c>
      <c r="I5" s="629">
        <v>42173</v>
      </c>
      <c r="J5" s="452">
        <v>3.4</v>
      </c>
      <c r="K5" s="338"/>
      <c r="O5" s="38"/>
      <c r="P5" s="39"/>
      <c r="Q5" s="40"/>
    </row>
    <row r="6" spans="1:17" ht="24.75" customHeight="1">
      <c r="A6" s="337" t="s">
        <v>480</v>
      </c>
      <c r="B6" s="369" t="s">
        <v>4</v>
      </c>
      <c r="C6" s="629">
        <v>11479.9</v>
      </c>
      <c r="D6" s="452">
        <v>7.7</v>
      </c>
      <c r="E6" s="338"/>
      <c r="G6" s="337" t="s">
        <v>480</v>
      </c>
      <c r="H6" s="369" t="s">
        <v>478</v>
      </c>
      <c r="I6" s="629">
        <v>262953</v>
      </c>
      <c r="J6" s="452">
        <v>5.8</v>
      </c>
      <c r="K6" s="338"/>
      <c r="O6" s="38"/>
      <c r="P6" s="41"/>
      <c r="Q6" s="40"/>
    </row>
    <row r="7" spans="1:17" ht="24.75" customHeight="1">
      <c r="A7" s="337" t="s">
        <v>481</v>
      </c>
      <c r="B7" s="369" t="s">
        <v>4</v>
      </c>
      <c r="C7" s="629">
        <v>15911.7</v>
      </c>
      <c r="D7" s="452">
        <v>9.5</v>
      </c>
      <c r="E7" s="338"/>
      <c r="G7" s="337" t="s">
        <v>481</v>
      </c>
      <c r="H7" s="369" t="s">
        <v>478</v>
      </c>
      <c r="I7" s="629">
        <v>345773</v>
      </c>
      <c r="J7" s="452">
        <v>7.7</v>
      </c>
      <c r="K7" s="338"/>
      <c r="O7" s="38"/>
      <c r="P7" s="42"/>
      <c r="Q7" s="43"/>
    </row>
    <row r="8" spans="1:17" ht="24.75" customHeight="1">
      <c r="A8" s="339" t="s">
        <v>482</v>
      </c>
      <c r="B8" s="369" t="s">
        <v>483</v>
      </c>
      <c r="C8" s="567" t="s">
        <v>209</v>
      </c>
      <c r="D8" s="452">
        <f>市州!G5</f>
        <v>8.4</v>
      </c>
      <c r="E8" s="340"/>
      <c r="G8" s="339" t="s">
        <v>482</v>
      </c>
      <c r="H8" s="369" t="s">
        <v>483</v>
      </c>
      <c r="I8" s="446" t="s">
        <v>140</v>
      </c>
      <c r="J8" s="452">
        <v>6.4</v>
      </c>
      <c r="K8" s="340"/>
      <c r="O8" s="44"/>
      <c r="P8" s="42"/>
      <c r="Q8" s="43"/>
    </row>
    <row r="9" spans="1:17" ht="24.75" customHeight="1">
      <c r="A9" s="339" t="s">
        <v>484</v>
      </c>
      <c r="B9" s="369" t="s">
        <v>4</v>
      </c>
      <c r="C9" s="452">
        <f>市州!B33</f>
        <v>21138.29</v>
      </c>
      <c r="D9" s="452">
        <f>市州!C33</f>
        <v>10.6</v>
      </c>
      <c r="E9" s="340"/>
      <c r="G9" s="339" t="s">
        <v>484</v>
      </c>
      <c r="H9" s="537" t="s">
        <v>478</v>
      </c>
      <c r="I9" s="630">
        <v>483442</v>
      </c>
      <c r="J9" s="452">
        <v>5.4</v>
      </c>
      <c r="K9" s="340"/>
      <c r="O9" s="44"/>
      <c r="P9" s="40"/>
      <c r="Q9" s="40"/>
    </row>
    <row r="10" spans="1:17" ht="24.75" customHeight="1">
      <c r="A10" s="339" t="s">
        <v>485</v>
      </c>
      <c r="B10" s="369" t="s">
        <v>4</v>
      </c>
      <c r="C10" s="687">
        <f>市州!G33</f>
        <v>13143.05781</v>
      </c>
      <c r="D10" s="452">
        <f>市州!H33</f>
        <v>11.4</v>
      </c>
      <c r="E10" s="340"/>
      <c r="G10" s="339" t="s">
        <v>485</v>
      </c>
      <c r="H10" s="537" t="s">
        <v>478</v>
      </c>
      <c r="I10" s="630">
        <v>274299</v>
      </c>
      <c r="J10" s="452">
        <v>9.3000000000000007</v>
      </c>
      <c r="K10" s="340"/>
      <c r="O10" s="35"/>
      <c r="P10" s="45"/>
      <c r="Q10" s="37"/>
    </row>
    <row r="11" spans="1:17" ht="24.75" customHeight="1">
      <c r="A11" s="339" t="s">
        <v>486</v>
      </c>
      <c r="B11" s="369" t="s">
        <v>487</v>
      </c>
      <c r="C11" s="776">
        <f>市州!B87</f>
        <v>24756</v>
      </c>
      <c r="D11" s="452">
        <f>市州!C87</f>
        <v>8.3000000000000007</v>
      </c>
      <c r="E11" s="338"/>
      <c r="G11" s="339" t="s">
        <v>486</v>
      </c>
      <c r="H11" s="369" t="s">
        <v>487</v>
      </c>
      <c r="I11" s="631">
        <v>29599</v>
      </c>
      <c r="J11" s="452">
        <v>7.9</v>
      </c>
      <c r="K11" s="338"/>
      <c r="O11" s="38"/>
      <c r="P11" s="39"/>
      <c r="Q11" s="46"/>
    </row>
    <row r="12" spans="1:17" ht="24.75" customHeight="1">
      <c r="A12" s="339" t="s">
        <v>488</v>
      </c>
      <c r="B12" s="369" t="s">
        <v>487</v>
      </c>
      <c r="C12" s="775">
        <f>市州!G87</f>
        <v>9870</v>
      </c>
      <c r="D12" s="452">
        <f>市州!H87</f>
        <v>9.1999999999999993</v>
      </c>
      <c r="E12" s="338"/>
      <c r="G12" s="339" t="s">
        <v>488</v>
      </c>
      <c r="H12" s="369" t="s">
        <v>487</v>
      </c>
      <c r="I12" s="631">
        <v>10645</v>
      </c>
      <c r="J12" s="452">
        <v>8.9</v>
      </c>
      <c r="K12" s="338"/>
      <c r="O12" s="38"/>
      <c r="P12" s="46"/>
      <c r="Q12" s="40"/>
    </row>
    <row r="13" spans="1:17" ht="24.75" customHeight="1">
      <c r="A13" s="341" t="s">
        <v>489</v>
      </c>
      <c r="B13" s="342" t="s">
        <v>478</v>
      </c>
      <c r="C13" s="629">
        <v>4221.1000000000004</v>
      </c>
      <c r="D13" s="452">
        <v>28.8</v>
      </c>
      <c r="E13" s="343"/>
      <c r="G13" s="341" t="s">
        <v>489</v>
      </c>
      <c r="H13" s="369" t="s">
        <v>478</v>
      </c>
      <c r="I13" s="629">
        <v>222839</v>
      </c>
      <c r="J13" s="452">
        <v>9.9</v>
      </c>
      <c r="K13" s="344"/>
      <c r="M13" s="42"/>
      <c r="N13" s="43"/>
      <c r="O13" s="38"/>
      <c r="P13" s="47"/>
      <c r="Q13" s="40"/>
    </row>
    <row r="14" spans="1:17" ht="24.75" customHeight="1">
      <c r="A14" s="341" t="s">
        <v>490</v>
      </c>
      <c r="B14" s="342" t="s">
        <v>478</v>
      </c>
      <c r="C14" s="629">
        <v>2332.3000000000002</v>
      </c>
      <c r="D14" s="452">
        <v>31.2</v>
      </c>
      <c r="E14" s="419"/>
      <c r="G14" s="341" t="s">
        <v>490</v>
      </c>
      <c r="H14" s="369" t="s">
        <v>478</v>
      </c>
      <c r="I14" s="629">
        <v>118585</v>
      </c>
      <c r="J14" s="452">
        <v>6.5</v>
      </c>
      <c r="K14" s="344"/>
      <c r="M14" s="42"/>
      <c r="N14" s="43"/>
      <c r="O14" s="38"/>
      <c r="P14" s="42"/>
      <c r="Q14" s="43"/>
    </row>
    <row r="15" spans="1:17" ht="24.75" customHeight="1">
      <c r="A15" s="339" t="s">
        <v>491</v>
      </c>
      <c r="B15" s="369" t="s">
        <v>483</v>
      </c>
      <c r="C15" s="688">
        <v>101.6</v>
      </c>
      <c r="D15" s="452">
        <f>C15-100</f>
        <v>1.5999999999999943</v>
      </c>
      <c r="E15" s="340"/>
      <c r="G15" s="339" t="s">
        <v>491</v>
      </c>
      <c r="H15" s="369" t="s">
        <v>483</v>
      </c>
      <c r="I15" s="452">
        <v>102.1</v>
      </c>
      <c r="J15" s="452">
        <f>I15-100</f>
        <v>2.0999999999999943</v>
      </c>
      <c r="K15" s="344"/>
      <c r="N15" s="40"/>
      <c r="O15" s="44"/>
      <c r="P15" s="42"/>
      <c r="Q15" s="43"/>
    </row>
    <row r="16" spans="1:17" ht="24.75" customHeight="1">
      <c r="A16" s="339" t="s">
        <v>492</v>
      </c>
      <c r="B16" s="369" t="s">
        <v>483</v>
      </c>
      <c r="C16" s="688">
        <v>104.3</v>
      </c>
      <c r="D16" s="452">
        <f>C16-100</f>
        <v>4.2999999999999972</v>
      </c>
      <c r="E16" s="340"/>
      <c r="G16" s="339" t="s">
        <v>492</v>
      </c>
      <c r="H16" s="369" t="s">
        <v>483</v>
      </c>
      <c r="I16" s="452">
        <v>104</v>
      </c>
      <c r="J16" s="452">
        <f>I16-100</f>
        <v>4</v>
      </c>
      <c r="K16" s="344"/>
      <c r="N16" s="40"/>
      <c r="O16" s="44"/>
      <c r="P16" s="40"/>
      <c r="Q16" s="48"/>
    </row>
    <row r="17" spans="1:17" ht="24.75" customHeight="1">
      <c r="A17" s="345" t="s">
        <v>493</v>
      </c>
      <c r="B17" s="263" t="s">
        <v>16</v>
      </c>
      <c r="C17" s="689">
        <v>105.9</v>
      </c>
      <c r="D17" s="628">
        <f>C17-100</f>
        <v>5.9000000000000057</v>
      </c>
      <c r="E17" s="400"/>
      <c r="G17" s="345" t="s">
        <v>493</v>
      </c>
      <c r="H17" s="263" t="s">
        <v>483</v>
      </c>
      <c r="I17" s="628">
        <v>104.5</v>
      </c>
      <c r="J17" s="628">
        <f>I17-100</f>
        <v>4.5</v>
      </c>
      <c r="K17" s="346"/>
      <c r="N17" s="67"/>
      <c r="O17" s="35"/>
      <c r="P17" s="36"/>
      <c r="Q17" s="45"/>
    </row>
    <row r="18" spans="1:17" ht="24.75" customHeight="1">
      <c r="A18" s="256"/>
      <c r="B18" s="256"/>
      <c r="C18" s="256"/>
      <c r="D18" s="256"/>
      <c r="E18" s="256"/>
      <c r="O18" s="38"/>
      <c r="P18" s="40"/>
      <c r="Q18" s="40"/>
    </row>
    <row r="19" spans="1:17" ht="24.75" customHeight="1">
      <c r="C19" s="40"/>
      <c r="O19" s="38"/>
      <c r="P19" s="40"/>
      <c r="Q19" s="40"/>
    </row>
    <row r="20" spans="1:17" ht="15">
      <c r="C20" s="40"/>
      <c r="D20" s="49"/>
      <c r="I20" s="40"/>
      <c r="J20" s="43"/>
      <c r="O20" s="38"/>
      <c r="P20" s="40"/>
      <c r="Q20" s="40"/>
    </row>
    <row r="21" spans="1:17">
      <c r="C21" s="40"/>
      <c r="D21" s="40"/>
      <c r="I21" s="40"/>
      <c r="J21" s="43"/>
    </row>
    <row r="22" spans="1:17" ht="15">
      <c r="C22" s="50"/>
      <c r="D22" s="40"/>
      <c r="I22" s="40"/>
      <c r="J22" s="415"/>
    </row>
    <row r="23" spans="1:17">
      <c r="C23" s="51"/>
      <c r="D23" s="40"/>
    </row>
  </sheetData>
  <mergeCells count="2">
    <mergeCell ref="A1:E1"/>
    <mergeCell ref="G1:J1"/>
  </mergeCells>
  <phoneticPr fontId="2" type="noConversion"/>
  <printOptions horizontalCentered="1"/>
  <pageMargins left="7.874015748031496E-2" right="7.874015748031496E-2" top="0.59055118110236227" bottom="0.59055118110236227"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21"/>
  <sheetViews>
    <sheetView workbookViewId="0">
      <selection activeCell="L17" sqref="L17"/>
    </sheetView>
  </sheetViews>
  <sheetFormatPr defaultRowHeight="14.25"/>
  <cols>
    <col min="1" max="1" width="39.5" style="411" customWidth="1"/>
    <col min="2" max="2" width="10.375" style="411" customWidth="1"/>
    <col min="3" max="3" width="9.625" style="411" customWidth="1"/>
    <col min="4" max="4" width="9" style="411"/>
    <col min="5" max="5" width="39.5" style="411" customWidth="1"/>
    <col min="6" max="6" width="10.375" style="411" customWidth="1"/>
    <col min="7" max="7" width="9.5" style="411" customWidth="1"/>
    <col min="8" max="16384" width="9" style="411"/>
  </cols>
  <sheetData>
    <row r="1" spans="1:12" ht="18.75" customHeight="1">
      <c r="A1" s="933" t="s">
        <v>147</v>
      </c>
      <c r="B1" s="933"/>
      <c r="C1" s="933"/>
    </row>
    <row r="2" spans="1:12" ht="15">
      <c r="A2" s="52"/>
      <c r="B2" s="52"/>
      <c r="C2" s="52"/>
    </row>
    <row r="3" spans="1:12" ht="25.5" customHeight="1">
      <c r="A3" s="470" t="s">
        <v>83</v>
      </c>
      <c r="B3" s="318" t="s">
        <v>148</v>
      </c>
      <c r="C3" s="471" t="s">
        <v>494</v>
      </c>
      <c r="D3" s="256"/>
      <c r="E3" s="470" t="s">
        <v>93</v>
      </c>
      <c r="F3" s="318" t="s">
        <v>148</v>
      </c>
      <c r="G3" s="471" t="s">
        <v>494</v>
      </c>
    </row>
    <row r="4" spans="1:12" ht="25.5" customHeight="1">
      <c r="A4" s="472" t="s">
        <v>495</v>
      </c>
      <c r="B4" s="347"/>
      <c r="C4" s="473"/>
      <c r="D4" s="256"/>
      <c r="E4" s="472" t="s">
        <v>495</v>
      </c>
      <c r="F4" s="474"/>
      <c r="G4" s="475"/>
      <c r="K4" s="737"/>
      <c r="L4" s="737"/>
    </row>
    <row r="5" spans="1:12" ht="25.5" customHeight="1">
      <c r="A5" s="476" t="s">
        <v>84</v>
      </c>
      <c r="B5" s="733">
        <v>3.7</v>
      </c>
      <c r="C5" s="732">
        <v>3.9</v>
      </c>
      <c r="D5" s="256"/>
      <c r="E5" s="476" t="s">
        <v>84</v>
      </c>
      <c r="F5" s="735">
        <v>5.0999999999999996</v>
      </c>
      <c r="G5" s="735">
        <v>4.8</v>
      </c>
      <c r="K5" s="738"/>
      <c r="L5" s="738"/>
    </row>
    <row r="6" spans="1:12" ht="25.5" customHeight="1">
      <c r="A6" s="472" t="s">
        <v>85</v>
      </c>
      <c r="B6" s="731">
        <v>2.4</v>
      </c>
      <c r="C6" s="730">
        <v>2.4</v>
      </c>
      <c r="D6" s="256"/>
      <c r="E6" s="472" t="s">
        <v>85</v>
      </c>
      <c r="F6" s="734">
        <v>4.2</v>
      </c>
      <c r="G6" s="734">
        <v>4.3</v>
      </c>
      <c r="K6" s="738"/>
      <c r="L6" s="738"/>
    </row>
    <row r="7" spans="1:12" ht="25.5" customHeight="1">
      <c r="A7" s="472" t="s">
        <v>86</v>
      </c>
      <c r="B7" s="731">
        <v>2.2999999999999998</v>
      </c>
      <c r="C7" s="730">
        <v>2.9</v>
      </c>
      <c r="D7" s="256"/>
      <c r="E7" s="477" t="s">
        <v>89</v>
      </c>
      <c r="F7" s="734">
        <v>6.7</v>
      </c>
      <c r="G7" s="734">
        <v>5.7</v>
      </c>
      <c r="K7" s="738"/>
      <c r="L7" s="738"/>
    </row>
    <row r="8" spans="1:12" ht="25.5" customHeight="1">
      <c r="A8" s="472" t="s">
        <v>87</v>
      </c>
      <c r="B8" s="731">
        <v>2.4</v>
      </c>
      <c r="C8" s="730">
        <v>2.2000000000000002</v>
      </c>
      <c r="D8" s="256"/>
      <c r="E8" s="478"/>
      <c r="F8" s="307"/>
      <c r="G8" s="307"/>
      <c r="K8" s="738"/>
      <c r="L8" s="738"/>
    </row>
    <row r="9" spans="1:12" ht="25.5" customHeight="1">
      <c r="A9" s="472" t="s">
        <v>88</v>
      </c>
      <c r="B9" s="731">
        <v>1.7</v>
      </c>
      <c r="C9" s="730">
        <v>1</v>
      </c>
      <c r="D9" s="256"/>
      <c r="E9" s="470" t="s">
        <v>94</v>
      </c>
      <c r="F9" s="318" t="s">
        <v>148</v>
      </c>
      <c r="G9" s="471" t="s">
        <v>494</v>
      </c>
      <c r="K9" s="738"/>
      <c r="L9" s="738"/>
    </row>
    <row r="10" spans="1:12" ht="25.5" customHeight="1">
      <c r="A10" s="472" t="s">
        <v>89</v>
      </c>
      <c r="B10" s="731">
        <v>4.7</v>
      </c>
      <c r="C10" s="730">
        <v>4.9000000000000004</v>
      </c>
      <c r="D10" s="256"/>
      <c r="E10" s="472" t="s">
        <v>495</v>
      </c>
      <c r="F10" s="347"/>
      <c r="G10" s="473"/>
      <c r="K10" s="738"/>
      <c r="L10" s="738"/>
    </row>
    <row r="11" spans="1:12" ht="25.5" customHeight="1">
      <c r="A11" s="472" t="s">
        <v>90</v>
      </c>
      <c r="B11" s="731">
        <v>6.7</v>
      </c>
      <c r="C11" s="730">
        <v>7.3</v>
      </c>
      <c r="D11" s="256"/>
      <c r="E11" s="476" t="s">
        <v>84</v>
      </c>
      <c r="F11" s="733">
        <v>3.1</v>
      </c>
      <c r="G11" s="732">
        <v>3.5</v>
      </c>
      <c r="K11" s="738"/>
      <c r="L11" s="738"/>
    </row>
    <row r="12" spans="1:12" ht="25.5" customHeight="1">
      <c r="A12" s="472" t="s">
        <v>91</v>
      </c>
      <c r="B12" s="731">
        <v>1.5</v>
      </c>
      <c r="C12" s="730">
        <v>1.7</v>
      </c>
      <c r="D12" s="256"/>
      <c r="E12" s="472" t="s">
        <v>85</v>
      </c>
      <c r="F12" s="731">
        <v>1.7</v>
      </c>
      <c r="G12" s="730">
        <v>2.2000000000000002</v>
      </c>
      <c r="K12" s="738"/>
      <c r="L12" s="738"/>
    </row>
    <row r="13" spans="1:12" ht="25.5" customHeight="1">
      <c r="A13" s="472" t="s">
        <v>92</v>
      </c>
      <c r="B13" s="731">
        <v>1</v>
      </c>
      <c r="C13" s="730">
        <v>1.8</v>
      </c>
      <c r="D13" s="256"/>
      <c r="E13" s="479" t="s">
        <v>89</v>
      </c>
      <c r="F13" s="728">
        <v>4</v>
      </c>
      <c r="G13" s="727">
        <v>4.4000000000000004</v>
      </c>
      <c r="K13" s="736"/>
      <c r="L13" s="736"/>
    </row>
    <row r="14" spans="1:12" ht="25.5" customHeight="1">
      <c r="A14" s="472" t="s">
        <v>496</v>
      </c>
      <c r="B14" s="715"/>
      <c r="C14" s="729"/>
      <c r="D14" s="256"/>
      <c r="K14" s="737"/>
      <c r="L14" s="737"/>
    </row>
    <row r="15" spans="1:12" ht="25.5" customHeight="1">
      <c r="A15" s="476" t="s">
        <v>84</v>
      </c>
      <c r="B15" s="733">
        <v>3.1</v>
      </c>
      <c r="C15" s="732">
        <v>3.1</v>
      </c>
      <c r="D15" s="256"/>
      <c r="E15" s="934" t="s">
        <v>497</v>
      </c>
      <c r="F15" s="934"/>
      <c r="G15" s="934"/>
      <c r="K15" s="738"/>
      <c r="L15" s="738"/>
    </row>
    <row r="16" spans="1:12" ht="25.5" customHeight="1">
      <c r="A16" s="472" t="s">
        <v>85</v>
      </c>
      <c r="B16" s="731">
        <v>2.2999999999999998</v>
      </c>
      <c r="C16" s="730">
        <v>2.2000000000000002</v>
      </c>
      <c r="D16" s="256"/>
      <c r="E16" s="934"/>
      <c r="F16" s="934"/>
      <c r="G16" s="934"/>
      <c r="K16" s="739"/>
      <c r="L16" s="739"/>
    </row>
    <row r="17" spans="1:7" ht="25.5" customHeight="1">
      <c r="A17" s="479" t="s">
        <v>89</v>
      </c>
      <c r="B17" s="728">
        <v>4.3</v>
      </c>
      <c r="C17" s="727">
        <v>4.5</v>
      </c>
      <c r="D17" s="256"/>
      <c r="E17" s="256" t="s">
        <v>498</v>
      </c>
      <c r="F17" s="256"/>
      <c r="G17" s="256"/>
    </row>
    <row r="18" spans="1:7" s="256" customFormat="1" ht="18" customHeight="1">
      <c r="E18" s="480"/>
      <c r="F18" s="480"/>
      <c r="G18" s="480"/>
    </row>
    <row r="19" spans="1:7" s="256" customFormat="1" ht="19.5" customHeight="1"/>
    <row r="20" spans="1:7" s="256" customFormat="1" ht="23.25" customHeight="1"/>
    <row r="21" spans="1:7" s="256" customFormat="1" ht="18" customHeight="1"/>
  </sheetData>
  <mergeCells count="2">
    <mergeCell ref="A1:C1"/>
    <mergeCell ref="E15:G16"/>
  </mergeCells>
  <phoneticPr fontId="21" type="noConversion"/>
  <printOptions horizontalCentered="1"/>
  <pageMargins left="0.11811023622047245" right="0.11811023622047245" top="0.55118110236220474"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2</vt:i4>
      </vt:variant>
    </vt:vector>
  </HeadingPairs>
  <TitlesOfParts>
    <vt:vector size="17" baseType="lpstr">
      <vt:lpstr>封面</vt:lpstr>
      <vt:lpstr>目录</vt:lpstr>
      <vt:lpstr>宣传标语</vt:lpstr>
      <vt:lpstr>发展对比</vt:lpstr>
      <vt:lpstr>全市经济</vt:lpstr>
      <vt:lpstr>县区</vt:lpstr>
      <vt:lpstr>市州</vt:lpstr>
      <vt:lpstr>全省、全国</vt:lpstr>
      <vt:lpstr>世界经济</vt:lpstr>
      <vt:lpstr>分析</vt:lpstr>
      <vt:lpstr>图表</vt:lpstr>
      <vt:lpstr>法律法规</vt:lpstr>
      <vt:lpstr>编者说明</vt:lpstr>
      <vt:lpstr>封底</vt:lpstr>
      <vt:lpstr>数据源</vt:lpstr>
      <vt:lpstr>分析!_GoBack</vt:lpstr>
      <vt:lpstr>全市经济!Print_Area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aaa</cp:lastModifiedBy>
  <cp:lastPrinted>2018-06-07T09:48:04Z</cp:lastPrinted>
  <dcterms:created xsi:type="dcterms:W3CDTF">1996-12-17T01:32:42Z</dcterms:created>
  <dcterms:modified xsi:type="dcterms:W3CDTF">2018-11-06T08:43:26Z</dcterms:modified>
</cp:coreProperties>
</file>