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87" firstSheet="21" activeTab="28"/>
  </bookViews>
  <sheets>
    <sheet name="43.全市一般公共预算收入" sheetId="5" r:id="rId1"/>
    <sheet name="44.全市一般公共预算支出表" sheetId="6" r:id="rId2"/>
    <sheet name="45.全市一般公共预算政府预算经济分类支出" sheetId="7" r:id="rId3"/>
    <sheet name="46.全市一般公共预算政府预算经济分类（基本）支出" sheetId="23" r:id="rId4"/>
    <sheet name="47.全市一般公共预算收支平衡表" sheetId="8" r:id="rId5"/>
    <sheet name="48.省对攀枝花税返和转移支付补助执行表" sheetId="9" r:id="rId6"/>
    <sheet name="49.市本级一般公共预算收入" sheetId="3" r:id="rId7"/>
    <sheet name="50.市本级一般公共预算支出" sheetId="1" r:id="rId8"/>
    <sheet name="51.市本级一般公共预算收支平衡表" sheetId="4" r:id="rId9"/>
    <sheet name="52.市本级一般公共预算政府经济分类支出" sheetId="2" r:id="rId10"/>
    <sheet name="53.市本级一般公共预算政府经济分类（基本）支出" sheetId="24" r:id="rId11"/>
    <sheet name="54.市对区补助表" sheetId="10" r:id="rId12"/>
    <sheet name="55.全市政府性基金收入表" sheetId="15" r:id="rId13"/>
    <sheet name="56.全市政府性基金支出表" sheetId="11" r:id="rId14"/>
    <sheet name="57.全市政府性基金收支平衡表" sheetId="12" r:id="rId15"/>
    <sheet name="58.省对攀枝花市基金补助" sheetId="13" r:id="rId16"/>
    <sheet name="59.市本级基金收入" sheetId="14" r:id="rId17"/>
    <sheet name="60.市本级基金支出" sheetId="16" r:id="rId18"/>
    <sheet name="61.市本级基金收支平衡表" sheetId="17" r:id="rId19"/>
    <sheet name="62.市对区基金补助" sheetId="18" r:id="rId20"/>
    <sheet name="63.全市国有资本经营收入" sheetId="25" r:id="rId21"/>
    <sheet name="64.全市国有资本经营支出" sheetId="26" r:id="rId22"/>
    <sheet name="65.全市国有资本经营预算" sheetId="19" r:id="rId23"/>
    <sheet name="66.市本级国有资本经营收入" sheetId="27" r:id="rId24"/>
    <sheet name="67.市本级国有资本经营支出" sheetId="28" r:id="rId25"/>
    <sheet name="68.市本级国有资本经营预算" sheetId="20" r:id="rId26"/>
    <sheet name="69.全市及市本级社保基金收入" sheetId="22" r:id="rId27"/>
    <sheet name="70.全市及市本级社保基金支出" sheetId="21" r:id="rId28"/>
    <sheet name="71.全市及市本级社保基金收支" sheetId="29" r:id="rId29"/>
  </sheets>
  <definedNames>
    <definedName name="_xlnm._FilterDatabase" localSheetId="0" hidden="1">'43.全市一般公共预算收入'!$A$2:$E$28</definedName>
    <definedName name="_xlnm._FilterDatabase" localSheetId="1" hidden="1">'44.全市一般公共预算支出表'!$A$2:$H$1374</definedName>
    <definedName name="_xlnm._FilterDatabase" localSheetId="13" hidden="1">'56.全市政府性基金支出表'!$A$3:$E$3</definedName>
    <definedName name="_xlnm._FilterDatabase" localSheetId="9" hidden="1">'52.市本级一般公共预算政府经济分类支出'!$A$3:$WVC$79</definedName>
    <definedName name="_xlnm._FilterDatabase" localSheetId="7" hidden="1">'50.市本级一般公共预算支出'!$A$3:$WVC$1347</definedName>
  </definedNames>
  <calcPr calcId="144525"/>
</workbook>
</file>

<file path=xl/sharedStrings.xml><?xml version="1.0" encoding="utf-8"?>
<sst xmlns="http://schemas.openxmlformats.org/spreadsheetml/2006/main" count="4610" uniqueCount="1922">
  <si>
    <t>2020年攀枝花市一般公共预算收入执行情况表</t>
  </si>
  <si>
    <t>单位：万元</t>
  </si>
  <si>
    <t>科目</t>
  </si>
  <si>
    <t>年初预算数</t>
  </si>
  <si>
    <t>变动预算数</t>
  </si>
  <si>
    <t>实际执行数</t>
  </si>
  <si>
    <t>累计占预算</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</si>
  <si>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</si>
  <si>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</si>
  <si>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</si>
  <si>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</si>
  <si>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</si>
  <si>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</si>
  <si>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</si>
  <si>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</si>
  <si>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</si>
  <si>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</si>
  <si>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</si>
  <si>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</si>
  <si>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</si>
  <si>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</si>
  <si>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</si>
  <si>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r>
      <rPr>
        <sz val="10"/>
        <rFont val="宋体"/>
        <charset val="134"/>
      </rPr>
      <t xml:space="preserve"> </t>
    </r>
    <r>
      <rPr>
        <sz val="10"/>
        <rFont val="宋体"/>
        <charset val="134"/>
      </rPr>
      <t xml:space="preserve">   </t>
    </r>
    <r>
      <rPr>
        <sz val="10"/>
        <rFont val="宋体"/>
        <charset val="134"/>
      </rPr>
      <t>环境保护税</t>
    </r>
  </si>
  <si>
    <t xml:space="preserve">    其他税收收入</t>
  </si>
  <si>
    <t>二、非税收入</t>
  </si>
  <si>
    <t xml:space="preserve">    专项收入</t>
  </si>
  <si>
    <t xml:space="preserve">    行政事业性收费收入</t>
  </si>
  <si>
    <t xml:space="preserve">    罚没收入</t>
  </si>
  <si>
    <t xml:space="preserve">    国有资源（资产）有偿使用收入</t>
  </si>
  <si>
    <r>
      <rPr>
        <sz val="10"/>
        <rFont val="宋体"/>
        <charset val="134"/>
      </rPr>
      <t xml:space="preserve"> </t>
    </r>
    <r>
      <rPr>
        <sz val="10"/>
        <rFont val="宋体"/>
        <charset val="134"/>
      </rPr>
      <t xml:space="preserve">   </t>
    </r>
    <r>
      <rPr>
        <sz val="10"/>
        <rFont val="宋体"/>
        <charset val="134"/>
      </rPr>
      <t>政府住房基金收入</t>
    </r>
  </si>
  <si>
    <t xml:space="preserve">    其他收入</t>
  </si>
  <si>
    <t>公共财政收入合计</t>
  </si>
  <si>
    <t>地方政府一般债券转贷收入</t>
  </si>
  <si>
    <t xml:space="preserve">    一般新增地方政府债券收入</t>
  </si>
  <si>
    <t xml:space="preserve">    一般再融资债券收入</t>
  </si>
  <si>
    <t>转移性收入</t>
  </si>
  <si>
    <t xml:space="preserve">  返还性收入</t>
  </si>
  <si>
    <t xml:space="preserve">    消费税和增值税税收返还收入</t>
  </si>
  <si>
    <t xml:space="preserve">    所得税基数返还收入</t>
  </si>
  <si>
    <t xml:space="preserve">    成品油价格和税收返还收入</t>
  </si>
  <si>
    <t xml:space="preserve">    印花税、契税返还收入</t>
  </si>
  <si>
    <t xml:space="preserve">    增值税“五五分享”税收返还</t>
  </si>
  <si>
    <t xml:space="preserve">    其他税收返还收入</t>
  </si>
  <si>
    <t xml:space="preserve">  一般性转移支付补助收入</t>
  </si>
  <si>
    <t xml:space="preserve">    均衡性转移支付补助收入</t>
  </si>
  <si>
    <t xml:space="preserve">    固定数额补助收入</t>
  </si>
  <si>
    <t xml:space="preserve">    其他各项一般性转移支付及结算补助收入</t>
  </si>
  <si>
    <t xml:space="preserve">  专项转移支付收入</t>
  </si>
  <si>
    <t>上年结余收入</t>
  </si>
  <si>
    <t>动用预算稳定调节基金</t>
  </si>
  <si>
    <t>调入资金</t>
  </si>
  <si>
    <t xml:space="preserve">   政府性基金调入</t>
  </si>
  <si>
    <t xml:space="preserve">   国有资本经营预算调入</t>
  </si>
  <si>
    <t xml:space="preserve">   其他调入</t>
  </si>
  <si>
    <t>收入总计</t>
  </si>
  <si>
    <t>2020年攀枝花市一般公共预算支出执行情况表</t>
  </si>
  <si>
    <t>单位:万元</t>
  </si>
  <si>
    <t>预算科目</t>
  </si>
  <si>
    <t>执行数</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</si>
  <si>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</si>
  <si>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</si>
  <si>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</si>
  <si>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</si>
  <si>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</si>
  <si>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</si>
  <si>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</si>
  <si>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</si>
  <si>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</si>
  <si>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</si>
  <si>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</si>
  <si>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</si>
  <si>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</si>
  <si>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</si>
  <si>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</si>
  <si>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</si>
  <si>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</si>
  <si>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</si>
  <si>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</si>
  <si>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</si>
  <si>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</si>
  <si>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</si>
  <si>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</si>
  <si>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</si>
  <si>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</si>
  <si>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</si>
  <si>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</si>
  <si>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</si>
  <si>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</si>
  <si>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</si>
  <si>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</si>
  <si>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</si>
  <si>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</si>
  <si>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</si>
  <si>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</si>
  <si>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</si>
  <si>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</si>
  <si>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</si>
  <si>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</si>
  <si>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</si>
  <si>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</si>
  <si>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</si>
  <si>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</si>
  <si>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</si>
  <si>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</si>
  <si>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</si>
  <si>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</si>
  <si>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</si>
  <si>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</si>
  <si>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</si>
  <si>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</si>
  <si>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</si>
  <si>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</si>
  <si>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</si>
  <si>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</si>
  <si>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</si>
  <si>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</si>
  <si>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</si>
  <si>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</si>
  <si>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</si>
  <si>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</si>
  <si>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</si>
  <si>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</si>
  <si>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</si>
  <si>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</si>
  <si>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</si>
  <si>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</si>
  <si>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</si>
  <si>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</si>
  <si>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</si>
  <si>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</si>
  <si>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</si>
  <si>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</si>
  <si>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</si>
  <si>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</si>
  <si>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</si>
  <si>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</si>
  <si>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</si>
  <si>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</si>
  <si>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</si>
  <si>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</si>
  <si>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</si>
  <si>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</si>
  <si>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</si>
  <si>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</si>
  <si>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</si>
  <si>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</si>
  <si>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</si>
  <si>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</si>
  <si>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</si>
  <si>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</si>
  <si>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</si>
  <si>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</si>
  <si>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</si>
  <si>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</si>
  <si>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</si>
  <si>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</si>
  <si>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</si>
  <si>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</si>
  <si>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</si>
  <si>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</si>
  <si>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</si>
  <si>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</si>
  <si>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</si>
  <si>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</si>
  <si>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</si>
  <si>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</si>
  <si>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</si>
  <si>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</si>
  <si>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</si>
  <si>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</si>
  <si>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</si>
  <si>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</si>
  <si>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</si>
  <si>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</si>
  <si>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</si>
  <si>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</si>
  <si>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</si>
  <si>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</si>
  <si>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</si>
  <si>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</si>
  <si>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</si>
  <si>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</si>
  <si>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</si>
  <si>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</si>
  <si>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</si>
  <si>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</si>
  <si>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</si>
  <si>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</si>
  <si>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</si>
  <si>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</si>
  <si>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</si>
  <si>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</si>
  <si>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</si>
  <si>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</si>
  <si>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</si>
  <si>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</si>
  <si>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</si>
  <si>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</si>
  <si>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</si>
  <si>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</si>
  <si>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</si>
  <si>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</si>
  <si>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</si>
  <si>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</si>
  <si>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</si>
  <si>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</si>
  <si>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</si>
  <si>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</si>
  <si>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</si>
  <si>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</si>
  <si>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</si>
  <si>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</si>
  <si>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</si>
  <si>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</si>
  <si>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</si>
  <si>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</si>
  <si>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</si>
  <si>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</si>
  <si>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</si>
  <si>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</si>
  <si>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</si>
  <si>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</si>
  <si>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</si>
  <si>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</si>
  <si>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</si>
  <si>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</si>
  <si>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</si>
  <si>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</si>
  <si>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</si>
  <si>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</si>
  <si>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</si>
  <si>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</si>
  <si>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</si>
  <si>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</si>
  <si>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</si>
  <si>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</si>
  <si>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</si>
  <si>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</si>
  <si>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</si>
  <si>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</si>
  <si>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</si>
  <si>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</si>
  <si>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</si>
  <si>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</si>
  <si>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</si>
  <si>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</si>
  <si>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</si>
  <si>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</si>
  <si>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</si>
  <si>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</si>
  <si>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</si>
  <si>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</si>
  <si>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</si>
  <si>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</si>
  <si>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</si>
  <si>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</si>
  <si>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</si>
  <si>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</si>
  <si>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</si>
  <si>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</si>
  <si>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</si>
  <si>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</si>
  <si>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</si>
  <si>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</si>
  <si>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</si>
  <si>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</si>
  <si>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</si>
  <si>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</si>
  <si>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</si>
  <si>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</si>
  <si>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</si>
  <si>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</si>
  <si>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</si>
  <si>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</si>
  <si>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</si>
  <si>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</si>
  <si>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</si>
  <si>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</si>
  <si>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</si>
  <si>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</si>
  <si>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</si>
  <si>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</si>
  <si>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</si>
  <si>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</si>
  <si>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</si>
  <si>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</si>
  <si>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</si>
  <si>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</si>
  <si>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</si>
  <si>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</si>
  <si>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</si>
  <si>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</si>
  <si>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</si>
  <si>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</si>
  <si>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</si>
  <si>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</si>
  <si>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</si>
  <si>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</si>
  <si>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</si>
  <si>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</si>
  <si>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</si>
  <si>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</si>
  <si>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</si>
  <si>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</si>
  <si>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</si>
  <si>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</si>
  <si>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</si>
  <si>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</si>
  <si>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</si>
  <si>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</si>
  <si>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</si>
  <si>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</si>
  <si>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</si>
  <si>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</si>
  <si>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</si>
  <si>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</si>
  <si>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</si>
  <si>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</si>
  <si>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</si>
  <si>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</si>
  <si>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</si>
  <si>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</si>
  <si>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</si>
  <si>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</si>
  <si>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</si>
  <si>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</si>
  <si>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</si>
  <si>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</si>
  <si>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</si>
  <si>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</si>
  <si>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</si>
  <si>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</si>
  <si>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</si>
  <si>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</si>
  <si>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</si>
  <si>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</si>
  <si>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</si>
  <si>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</si>
  <si>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</si>
  <si>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</si>
  <si>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</si>
  <si>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</si>
  <si>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</si>
  <si>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</si>
  <si>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</si>
  <si>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</si>
  <si>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</si>
  <si>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</si>
  <si>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</si>
  <si>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</si>
  <si>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</si>
  <si>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</si>
  <si>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</si>
  <si>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</si>
  <si>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</si>
  <si>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</si>
  <si>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</si>
  <si>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</si>
  <si>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</si>
  <si>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</si>
  <si>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</si>
  <si>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</si>
  <si>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</si>
  <si>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</si>
  <si>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</si>
  <si>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</si>
  <si>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</si>
  <si>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</si>
  <si>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</si>
  <si>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</si>
  <si>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</si>
  <si>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</si>
  <si>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</si>
  <si>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</si>
  <si>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</si>
  <si>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</si>
  <si>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</si>
  <si>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</si>
  <si>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</si>
  <si>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</si>
  <si>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</si>
  <si>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</si>
  <si>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</si>
  <si>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</si>
  <si>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</si>
  <si>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</si>
  <si>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</si>
  <si>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</si>
  <si>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</si>
  <si>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</si>
  <si>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</si>
  <si>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</si>
  <si>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</si>
  <si>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</si>
  <si>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</si>
  <si>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</si>
  <si>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</si>
  <si>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</si>
  <si>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</si>
  <si>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</si>
  <si>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</si>
  <si>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</si>
  <si>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</si>
  <si>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</si>
  <si>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</si>
  <si>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</si>
  <si>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</si>
  <si>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</si>
  <si>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</si>
  <si>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</si>
  <si>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</si>
  <si>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</si>
  <si>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</si>
  <si>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</si>
  <si>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</si>
  <si>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</si>
  <si>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</si>
  <si>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</si>
  <si>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</si>
  <si>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</si>
  <si>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</si>
  <si>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</si>
  <si>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</si>
  <si>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</si>
  <si>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</si>
  <si>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</si>
  <si>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</si>
  <si>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</si>
  <si>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</si>
  <si>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</si>
  <si>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</si>
  <si>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</si>
  <si>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</si>
  <si>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</si>
  <si>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</si>
  <si>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</si>
  <si>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</si>
  <si>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</si>
  <si>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</si>
  <si>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</si>
  <si>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</si>
  <si>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</si>
  <si>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</si>
  <si>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</si>
  <si>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</si>
  <si>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</si>
  <si>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</si>
  <si>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</si>
  <si>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</si>
  <si>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</si>
  <si>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</si>
  <si>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</si>
  <si>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</si>
  <si>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</si>
  <si>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</si>
  <si>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</si>
  <si>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</si>
  <si>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</si>
  <si>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</si>
  <si>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</si>
  <si>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</si>
  <si>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</si>
  <si>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</si>
  <si>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</si>
  <si>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</si>
  <si>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</si>
  <si>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</si>
  <si>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</si>
  <si>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</si>
  <si>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</si>
  <si>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</si>
  <si>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</si>
  <si>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</si>
  <si>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</si>
  <si>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</si>
  <si>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</si>
  <si>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</si>
  <si>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</si>
  <si>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</si>
  <si>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</si>
  <si>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</si>
  <si>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</si>
  <si>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</si>
  <si>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</si>
  <si>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</si>
  <si>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</si>
  <si>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</si>
  <si>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</si>
  <si>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</si>
  <si>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</si>
  <si>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</si>
  <si>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</si>
  <si>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</si>
  <si>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</si>
  <si>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</si>
  <si>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</si>
  <si>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</si>
  <si>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</si>
  <si>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</si>
  <si>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</si>
  <si>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</si>
  <si>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</si>
  <si>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</si>
  <si>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</si>
  <si>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</si>
  <si>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</si>
  <si>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</si>
  <si>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</si>
  <si>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</si>
  <si>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</si>
  <si>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</si>
  <si>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</si>
  <si>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</si>
  <si>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</si>
  <si>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</si>
  <si>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</si>
  <si>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</si>
  <si>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</si>
  <si>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</si>
  <si>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</si>
  <si>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</si>
  <si>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</si>
  <si>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</si>
  <si>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</si>
  <si>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</si>
  <si>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</si>
  <si>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</si>
  <si>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</si>
  <si>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</si>
  <si>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</si>
  <si>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</si>
  <si>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</si>
  <si>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</si>
  <si>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</si>
  <si>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</si>
  <si>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</si>
  <si>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</si>
  <si>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</si>
  <si>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</si>
  <si>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</si>
  <si>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</si>
  <si>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</si>
  <si>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</si>
  <si>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</si>
  <si>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</si>
  <si>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</si>
  <si>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</si>
  <si>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</si>
  <si>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</si>
  <si>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</si>
  <si>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</si>
  <si>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</si>
  <si>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</si>
  <si>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</si>
  <si>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</si>
  <si>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</si>
  <si>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</si>
  <si>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</si>
  <si>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</si>
  <si>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</si>
  <si>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</si>
  <si>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</si>
  <si>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</si>
  <si>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</si>
  <si>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</si>
  <si>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</si>
  <si>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</si>
  <si>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</si>
  <si>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</si>
  <si>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</si>
  <si>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</si>
  <si>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</si>
  <si>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</si>
  <si>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</si>
  <si>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</si>
  <si>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</si>
  <si>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</si>
  <si>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</si>
  <si>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</si>
  <si>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</si>
  <si>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</si>
  <si>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</si>
  <si>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</si>
  <si>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</si>
  <si>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</si>
  <si>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</si>
  <si>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</si>
  <si>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</si>
  <si>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</si>
  <si>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</si>
  <si>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</si>
  <si>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</si>
  <si>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</si>
  <si>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</si>
  <si>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</si>
  <si>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</si>
  <si>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</si>
  <si>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</si>
  <si>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</si>
  <si>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</si>
  <si>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</si>
  <si>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</si>
  <si>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</si>
  <si>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</si>
  <si>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</si>
  <si>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</si>
  <si>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</si>
  <si>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</si>
  <si>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</si>
  <si>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</si>
  <si>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</si>
  <si>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</si>
  <si>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</si>
  <si>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</si>
  <si>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</si>
  <si>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</si>
  <si>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</si>
  <si>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</si>
  <si>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</si>
  <si>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</si>
  <si>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</si>
  <si>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</si>
  <si>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</si>
  <si>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</si>
  <si>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</si>
  <si>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</si>
  <si>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</si>
  <si>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</si>
  <si>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</si>
  <si>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</si>
  <si>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</si>
  <si>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</si>
  <si>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</si>
  <si>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</si>
  <si>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</si>
  <si>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</si>
  <si>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</si>
  <si>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</si>
  <si>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</si>
  <si>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</si>
  <si>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</si>
  <si>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</si>
  <si>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</si>
  <si>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</si>
  <si>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</si>
  <si>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</si>
  <si>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</si>
  <si>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</si>
  <si>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</si>
  <si>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</si>
  <si>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</si>
  <si>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</si>
  <si>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</si>
  <si>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</si>
  <si>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</si>
  <si>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</si>
  <si>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</si>
  <si>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</si>
  <si>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</si>
  <si>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</si>
  <si>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</si>
  <si>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</si>
  <si>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</si>
  <si>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</si>
  <si>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</si>
  <si>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</si>
  <si>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</si>
  <si>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</si>
  <si>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</si>
  <si>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</si>
  <si>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</si>
  <si>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</si>
  <si>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</si>
  <si>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</si>
  <si>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</si>
  <si>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</si>
  <si>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</si>
  <si>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</si>
  <si>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</si>
  <si>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</si>
  <si>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</si>
  <si>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</si>
  <si>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</si>
  <si>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</si>
  <si>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</si>
  <si>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</si>
  <si>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</si>
  <si>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</si>
  <si>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</si>
  <si>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</si>
  <si>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</si>
  <si>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</si>
  <si>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</si>
  <si>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</si>
  <si>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</si>
  <si>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</si>
  <si>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</si>
  <si>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</si>
  <si>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</si>
  <si>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</si>
  <si>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</si>
  <si>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</si>
  <si>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</si>
  <si>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</si>
  <si>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</si>
  <si>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</si>
  <si>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</si>
  <si>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</si>
  <si>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</si>
  <si>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</si>
  <si>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</si>
  <si>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</si>
  <si>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</si>
  <si>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</si>
  <si>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</si>
  <si>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</si>
  <si>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</si>
  <si>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</si>
  <si>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</si>
  <si>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</si>
  <si>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</si>
  <si>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</si>
  <si>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</si>
  <si>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</si>
  <si>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</si>
  <si>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</si>
  <si>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</si>
  <si>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</si>
  <si>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</si>
  <si>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</si>
  <si>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</si>
  <si>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</si>
  <si>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</si>
  <si>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</si>
  <si>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</si>
  <si>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</si>
  <si>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</si>
  <si>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</si>
  <si>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</si>
  <si>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</si>
  <si>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</si>
  <si>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</si>
  <si>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</si>
  <si>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</si>
  <si>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</si>
  <si>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</si>
  <si>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</si>
  <si>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</si>
  <si>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</si>
  <si>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</si>
  <si>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</si>
  <si>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</si>
  <si>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</si>
  <si>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</si>
  <si>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</si>
  <si>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</si>
  <si>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</si>
  <si>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</si>
  <si>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</si>
  <si>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</si>
  <si>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</si>
  <si>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</si>
  <si>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</si>
  <si>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</si>
  <si>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</si>
  <si>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</si>
  <si>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</si>
  <si>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</si>
  <si>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</si>
  <si>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</si>
  <si>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</si>
  <si>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</si>
  <si>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</si>
  <si>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</si>
  <si>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</si>
  <si>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</si>
  <si>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</si>
  <si>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</si>
  <si>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</si>
  <si>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</si>
  <si>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</si>
  <si>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</si>
  <si>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</si>
  <si>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</si>
  <si>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</si>
  <si>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</si>
  <si>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</si>
  <si>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</si>
  <si>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</si>
  <si>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</si>
  <si>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</si>
  <si>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</si>
  <si>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</si>
  <si>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</si>
  <si>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</si>
  <si>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</si>
  <si>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</si>
  <si>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</si>
  <si>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</si>
  <si>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</si>
  <si>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</si>
  <si>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</si>
  <si>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</si>
  <si>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</si>
  <si>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</si>
  <si>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</si>
  <si>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</si>
  <si>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</si>
  <si>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</si>
  <si>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</si>
  <si>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</si>
  <si>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</si>
  <si>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</si>
  <si>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</si>
  <si>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</si>
  <si>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</si>
  <si>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</si>
  <si>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</si>
  <si>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</si>
  <si>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</si>
  <si>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</si>
  <si>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</si>
  <si>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</si>
  <si>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</si>
  <si>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</si>
  <si>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</si>
  <si>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</si>
  <si>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</si>
  <si>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</si>
  <si>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</si>
  <si>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</si>
  <si>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</si>
  <si>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</si>
  <si>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</si>
  <si>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</si>
  <si>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</si>
  <si>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</si>
  <si>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</si>
  <si>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</si>
  <si>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</si>
  <si>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</si>
  <si>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</si>
  <si>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</si>
  <si>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</si>
  <si>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</si>
  <si>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</si>
  <si>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</si>
  <si>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</si>
  <si>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</si>
  <si>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</si>
  <si>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</si>
  <si>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</si>
  <si>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</si>
  <si>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</si>
  <si>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</si>
  <si>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</si>
  <si>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</si>
  <si>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</si>
  <si>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</si>
  <si>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</si>
  <si>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</si>
  <si>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</si>
  <si>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</si>
  <si>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</si>
  <si>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</si>
  <si>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</si>
  <si>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</si>
  <si>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</si>
  <si>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</si>
  <si>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</si>
  <si>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</si>
  <si>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</si>
  <si>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</si>
  <si>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</si>
  <si>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</si>
  <si>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</si>
  <si>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</si>
  <si>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</si>
  <si>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</si>
  <si>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</si>
  <si>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</si>
  <si>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</si>
  <si>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</si>
  <si>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</si>
  <si>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</si>
  <si>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</si>
  <si>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</si>
  <si>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</si>
  <si>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</si>
  <si>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</si>
  <si>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</si>
  <si>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</si>
  <si>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</si>
  <si>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</si>
  <si>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</si>
  <si>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</si>
  <si>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</si>
  <si>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</si>
  <si>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</si>
  <si>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</si>
  <si>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</si>
  <si>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</si>
  <si>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</si>
  <si>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</si>
  <si>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</si>
  <si>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</si>
  <si>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</si>
  <si>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</si>
  <si>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</si>
  <si>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</si>
  <si>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</si>
  <si>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</si>
  <si>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</si>
  <si>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</si>
  <si>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</si>
  <si>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</si>
  <si>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</si>
  <si>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</si>
  <si>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</si>
  <si>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</si>
  <si>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</si>
  <si>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</si>
  <si>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</si>
  <si>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</si>
  <si>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</si>
  <si>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</si>
  <si>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</si>
  <si>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</si>
  <si>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</si>
  <si>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</si>
  <si>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</si>
  <si>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</si>
  <si>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</si>
  <si>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</si>
  <si>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</si>
  <si>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</si>
  <si>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</si>
  <si>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</si>
  <si>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</si>
  <si>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</si>
  <si>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</si>
  <si>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</si>
  <si>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</si>
  <si>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</si>
  <si>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</si>
  <si>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</si>
  <si>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</si>
  <si>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</si>
  <si>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</si>
  <si>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</si>
  <si>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</si>
  <si>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</si>
  <si>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</si>
  <si>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</si>
  <si>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</si>
  <si>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</si>
  <si>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</si>
  <si>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</si>
  <si>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</si>
  <si>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</si>
  <si>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</si>
  <si>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</si>
  <si>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</si>
  <si>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</si>
  <si>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</si>
  <si>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</si>
  <si>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</si>
  <si>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</si>
  <si>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</si>
  <si>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</si>
  <si>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</si>
  <si>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</si>
  <si>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</si>
  <si>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</si>
  <si>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</si>
  <si>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</si>
  <si>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</si>
  <si>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</si>
  <si>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</si>
  <si>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</si>
  <si>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</si>
  <si>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</si>
  <si>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</si>
  <si>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</si>
  <si>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</si>
  <si>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</si>
  <si>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</si>
  <si>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</si>
  <si>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</si>
  <si>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</si>
  <si>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</si>
  <si>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</si>
  <si>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</si>
  <si>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</si>
  <si>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</si>
  <si>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</si>
  <si>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</si>
  <si>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</si>
  <si>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</si>
  <si>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</si>
  <si>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</si>
  <si>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</si>
  <si>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</si>
  <si>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</si>
  <si>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</si>
  <si>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</si>
  <si>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</si>
  <si>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</si>
  <si>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</si>
  <si>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</si>
  <si>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</si>
  <si>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</si>
  <si>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</si>
  <si>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</si>
  <si>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</si>
  <si>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</si>
  <si>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</si>
  <si>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</si>
  <si>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</si>
  <si>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</si>
  <si>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</si>
  <si>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</si>
  <si>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</si>
  <si>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</si>
  <si>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</si>
  <si>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</si>
  <si>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</si>
  <si>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</si>
  <si>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</si>
  <si>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</si>
  <si>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</si>
  <si>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</si>
  <si>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</si>
  <si>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</si>
  <si>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</si>
  <si>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</si>
  <si>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</si>
  <si>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</si>
  <si>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</si>
  <si>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</si>
  <si>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</si>
  <si>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</si>
  <si>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</si>
  <si>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</si>
  <si>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</si>
  <si>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</si>
  <si>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</si>
  <si>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</si>
  <si>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</si>
  <si>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</si>
  <si>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</si>
  <si>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</si>
  <si>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</si>
  <si>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</si>
  <si>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</si>
  <si>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</si>
  <si>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</si>
  <si>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</si>
  <si>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</si>
  <si>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</si>
  <si>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</si>
  <si>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</si>
  <si>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</si>
  <si>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</si>
  <si>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</si>
  <si>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</si>
  <si>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</si>
  <si>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</si>
  <si>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</si>
  <si>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</si>
  <si>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</si>
  <si>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</si>
  <si>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</si>
  <si>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</si>
  <si>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</si>
  <si>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</si>
  <si>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</si>
  <si>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</si>
  <si>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</si>
  <si>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</si>
  <si>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</si>
  <si>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</si>
  <si>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</si>
  <si>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</si>
  <si>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</si>
  <si>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</si>
  <si>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</si>
  <si>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</si>
  <si>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</si>
  <si>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</si>
  <si>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</si>
  <si>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</si>
  <si>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</si>
  <si>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</si>
  <si>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</si>
  <si>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</si>
  <si>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</si>
  <si>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地方一般公共预算支出合计</t>
  </si>
  <si>
    <t>援助其他地区支出</t>
  </si>
  <si>
    <t>地方政府一般债务还本支出</t>
  </si>
  <si>
    <t xml:space="preserve">   地方政府一般债券还本支出</t>
  </si>
  <si>
    <t xml:space="preserve">   地方政府向外国政府借款还本支出</t>
  </si>
  <si>
    <t xml:space="preserve">   地方政府一般再融资债券还本支出</t>
  </si>
  <si>
    <t xml:space="preserve">   地方政府其他一般债务还本支出</t>
  </si>
  <si>
    <t>地方政府一般债券转贷支出</t>
  </si>
  <si>
    <t xml:space="preserve">   一般新增地方政府债券转贷支出</t>
  </si>
  <si>
    <t xml:space="preserve">   一般再融资债券转贷支出</t>
  </si>
  <si>
    <t>转移性支出</t>
  </si>
  <si>
    <t xml:space="preserve">  返还性支出</t>
  </si>
  <si>
    <t xml:space="preserve">    增值税税收返还支出</t>
  </si>
  <si>
    <t xml:space="preserve">    消费税税收返还支出</t>
  </si>
  <si>
    <t xml:space="preserve">    所得税基数返还支出</t>
  </si>
  <si>
    <t xml:space="preserve">    成品油价格和税收返还支出</t>
  </si>
  <si>
    <t xml:space="preserve">    印花税、契税返还支出</t>
  </si>
  <si>
    <t xml:space="preserve">    其他税收返还支出</t>
  </si>
  <si>
    <t xml:space="preserve">  一般性转移支付补助支出</t>
  </si>
  <si>
    <t xml:space="preserve">    均衡性转移支付补助支出</t>
  </si>
  <si>
    <t xml:space="preserve">    固定数额补助支出</t>
  </si>
  <si>
    <t xml:space="preserve">    其他各项一般性转移支付及结算补助支出</t>
  </si>
  <si>
    <t xml:space="preserve">  专项转移支付</t>
  </si>
  <si>
    <t>上解上级支出</t>
  </si>
  <si>
    <t>安排预算稳定调节基金</t>
  </si>
  <si>
    <t>调出资金</t>
  </si>
  <si>
    <t>结转下年支出</t>
  </si>
  <si>
    <t>支出总计</t>
  </si>
  <si>
    <t>2020年攀枝花市一般公共预算
政府经济分类科目支出执行表</t>
  </si>
  <si>
    <t>经济分类科目</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</si>
  <si>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</si>
  <si>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</si>
  <si>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</si>
  <si>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</si>
  <si>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</si>
  <si>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</si>
  <si>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</si>
  <si>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r>
      <rPr>
        <sz val="11"/>
        <color indexed="8"/>
        <rFont val="宋体"/>
        <charset val="134"/>
      </rPr>
      <t xml:space="preserve">     </t>
    </r>
    <r>
      <rPr>
        <sz val="11"/>
        <color indexed="8"/>
        <rFont val="宋体"/>
        <charset val="134"/>
      </rPr>
      <t xml:space="preserve"> </t>
    </r>
    <r>
      <rPr>
        <sz val="11"/>
        <color indexed="8"/>
        <rFont val="宋体"/>
        <charset val="134"/>
      </rPr>
      <t xml:space="preserve">  会议费</t>
    </r>
  </si>
  <si>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</si>
  <si>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</si>
  <si>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</si>
  <si>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</si>
  <si>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</si>
  <si>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</si>
  <si>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</si>
  <si>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</si>
  <si>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</si>
  <si>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</si>
  <si>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</si>
  <si>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</si>
  <si>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</si>
  <si>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</si>
  <si>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</si>
  <si>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</si>
  <si>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</si>
  <si>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</si>
  <si>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</si>
  <si>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</si>
  <si>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</si>
  <si>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</si>
  <si>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</si>
  <si>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</si>
  <si>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</si>
  <si>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</si>
  <si>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</si>
  <si>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</si>
  <si>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</si>
  <si>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</si>
  <si>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</si>
  <si>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</si>
  <si>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</si>
  <si>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</si>
  <si>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</si>
  <si>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</si>
  <si>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</si>
  <si>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</si>
  <si>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</si>
  <si>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</si>
  <si>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</si>
  <si>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</si>
  <si>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</si>
  <si>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</si>
  <si>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</si>
  <si>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</si>
  <si>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</si>
  <si>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</si>
  <si>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</si>
  <si>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</si>
  <si>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</si>
  <si>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</si>
  <si>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</si>
  <si>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十四、预备费及预留</t>
  </si>
  <si>
    <t xml:space="preserve">        预备费</t>
  </si>
  <si>
    <t xml:space="preserve">        预留</t>
  </si>
  <si>
    <t>十五、其他支出</t>
  </si>
  <si>
    <t xml:space="preserve">        赠与</t>
  </si>
  <si>
    <t xml:space="preserve">        国家赔偿费用支出</t>
  </si>
  <si>
    <t xml:space="preserve">        对民间非盈利组织和群众性自治组织补贴</t>
  </si>
  <si>
    <t xml:space="preserve">        其他支出</t>
  </si>
  <si>
    <t>合计</t>
  </si>
  <si>
    <t>2020年攀枝花市一般公共预算
政府经济分类科目（基本）支出执行表</t>
  </si>
  <si>
    <t>2020年攀枝花市一般公共预算收支平衡表</t>
  </si>
  <si>
    <t>一般公共预算收入</t>
  </si>
  <si>
    <t>一般公共预算支出</t>
  </si>
  <si>
    <t>上级补助收入</t>
  </si>
  <si>
    <t>补助下级支出</t>
  </si>
  <si>
    <t xml:space="preserve">  一般性转移支付收入</t>
  </si>
  <si>
    <t xml:space="preserve">  一般性转移支付支出</t>
  </si>
  <si>
    <t xml:space="preserve">  专项转移支付支出</t>
  </si>
  <si>
    <t>下级上解收入</t>
  </si>
  <si>
    <t xml:space="preserve">  体制上解收入</t>
  </si>
  <si>
    <t xml:space="preserve">  体制上解支出</t>
  </si>
  <si>
    <t xml:space="preserve">  出口退税专项上解收入</t>
  </si>
  <si>
    <t xml:space="preserve">  出口退税专项上解支出</t>
  </si>
  <si>
    <t xml:space="preserve">  成品油价格和税费改革专项上解收入</t>
  </si>
  <si>
    <t xml:space="preserve">  成品油价格和税费改革专项上解支出</t>
  </si>
  <si>
    <t xml:space="preserve">  专项上解收入</t>
  </si>
  <si>
    <t xml:space="preserve">  专项上解支出</t>
  </si>
  <si>
    <t>上年结余</t>
  </si>
  <si>
    <t xml:space="preserve">调入资金   </t>
  </si>
  <si>
    <t>债务收入</t>
  </si>
  <si>
    <t>债务还本支出</t>
  </si>
  <si>
    <t xml:space="preserve">  地方政府债务收入</t>
  </si>
  <si>
    <t xml:space="preserve">  地方政府一般债务还本支出</t>
  </si>
  <si>
    <t xml:space="preserve">    一般债务收入</t>
  </si>
  <si>
    <t xml:space="preserve">      地方政府一般债券收入</t>
  </si>
  <si>
    <t xml:space="preserve">      地方政府向外国政府借款收入</t>
  </si>
  <si>
    <t xml:space="preserve">      地方政府向国际组织借款收入</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</si>
  <si>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</si>
  <si>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</si>
  <si>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</si>
  <si>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</si>
  <si>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</si>
  <si>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</si>
  <si>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</si>
  <si>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</si>
  <si>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</si>
  <si>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再融资债券转贷收入</t>
  </si>
  <si>
    <t xml:space="preserve">  地方政府其他一般债务转贷支出</t>
  </si>
  <si>
    <t xml:space="preserve">    地方政府其他一般债务转贷收入</t>
  </si>
  <si>
    <t>国债转贷收入</t>
  </si>
  <si>
    <t>增设预算周转金</t>
  </si>
  <si>
    <t>国债转贷资金上年结余</t>
  </si>
  <si>
    <t>拨付国债转贷资金数</t>
  </si>
  <si>
    <t>国债转贷转补助数</t>
  </si>
  <si>
    <t>国债转贷资金结余</t>
  </si>
  <si>
    <t>调入预算稳定调节基金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</si>
  <si>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</si>
  <si>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</si>
  <si>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</si>
  <si>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</si>
  <si>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</si>
  <si>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</si>
  <si>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</si>
  <si>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</si>
  <si>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</si>
  <si>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</si>
  <si>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</si>
  <si>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</si>
  <si>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</si>
  <si>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r>
      <rPr>
        <b/>
        <sz val="10"/>
        <rFont val="宋体"/>
        <charset val="134"/>
      </rPr>
      <t xml:space="preserve"> </t>
    </r>
    <r>
      <rPr>
        <b/>
        <sz val="10"/>
        <rFont val="宋体"/>
        <charset val="134"/>
      </rPr>
      <t xml:space="preserve"> 其中</t>
    </r>
    <r>
      <rPr>
        <b/>
        <sz val="10"/>
        <rFont val="宋体"/>
        <charset val="134"/>
      </rPr>
      <t>:结转下年的支出</t>
    </r>
  </si>
  <si>
    <r>
      <rPr>
        <b/>
        <sz val="10"/>
        <rFont val="宋体"/>
        <charset val="134"/>
      </rPr>
      <t xml:space="preserve"> </t>
    </r>
    <r>
      <rPr>
        <b/>
        <sz val="10"/>
        <rFont val="宋体"/>
        <charset val="134"/>
      </rPr>
      <t xml:space="preserve">     </t>
    </r>
    <r>
      <rPr>
        <b/>
        <sz val="10"/>
        <rFont val="宋体"/>
        <charset val="134"/>
      </rPr>
      <t>净结余</t>
    </r>
  </si>
  <si>
    <t>收  入  总  计</t>
  </si>
  <si>
    <t>支  出  总  计</t>
  </si>
  <si>
    <t>2020年省对攀枝花税返和转移支付补助执行表</t>
  </si>
  <si>
    <t xml:space="preserve">    成品油价格和税费改革税收返还收入</t>
  </si>
  <si>
    <t xml:space="preserve">    增值税税收返还收入</t>
  </si>
  <si>
    <t xml:space="preserve">    消费税税收返还收入</t>
  </si>
  <si>
    <t xml:space="preserve">    增值税“五五分享”税收返还收入</t>
  </si>
  <si>
    <t xml:space="preserve">    体制补助收入</t>
  </si>
  <si>
    <t xml:space="preserve">    农村转移人口市民化奖励补助收入</t>
  </si>
  <si>
    <t xml:space="preserve">    县级基本财力保障机制奖补资金补助收入</t>
  </si>
  <si>
    <t xml:space="preserve">    结算补助收入</t>
  </si>
  <si>
    <t xml:space="preserve">    资源枯竭型城市转移支付补助收入</t>
  </si>
  <si>
    <t xml:space="preserve">    特殊财力转移支付补助收入</t>
  </si>
  <si>
    <t xml:space="preserve">    农村综合改革转移支付补助收入</t>
  </si>
  <si>
    <t xml:space="preserve">    企事业单位预算划转补助收入</t>
  </si>
  <si>
    <t xml:space="preserve">    产粮（油）大县奖励资金补助收入</t>
  </si>
  <si>
    <t xml:space="preserve">    重点生态功能区转移支付补助收入</t>
  </si>
  <si>
    <t xml:space="preserve">    贫困地区转移支付补助收入</t>
  </si>
  <si>
    <t xml:space="preserve">    公共安全共同财政事权转移支付补助收入</t>
  </si>
  <si>
    <t xml:space="preserve">    教育共同财政事权转移支付补助收入</t>
  </si>
  <si>
    <t xml:space="preserve">    科学技术共同财政事权转移支付补助收入</t>
  </si>
  <si>
    <t xml:space="preserve">    文化旅游体育与传媒共同财政事权转移支付补助收入</t>
  </si>
  <si>
    <t xml:space="preserve">    社会保障和就业共同财政事权转移支付补助收入</t>
  </si>
  <si>
    <t xml:space="preserve">    卫生健康共同财政事权转移支付补助收入</t>
  </si>
  <si>
    <t xml:space="preserve">    节能环保共同财政事权转移支付补助收入</t>
  </si>
  <si>
    <t xml:space="preserve">    农林水共同财政事权转移支付补助收入</t>
  </si>
  <si>
    <t xml:space="preserve">    交通运输共同财政事权转移支付补助收入</t>
  </si>
  <si>
    <t xml:space="preserve">    金融共同财政事权转移支付补助收入</t>
  </si>
  <si>
    <t xml:space="preserve">    住房保障共同财政事权转移支付补助收入</t>
  </si>
  <si>
    <t xml:space="preserve">    灾害防治及应急管理共同财政事权转移支付补助收入</t>
  </si>
  <si>
    <t xml:space="preserve">    其他共同财政事权转移支付补助收入</t>
  </si>
  <si>
    <r>
      <rPr>
        <sz val="10"/>
        <rFont val="宋体"/>
        <charset val="134"/>
      </rPr>
      <t xml:space="preserve">  </t>
    </r>
    <r>
      <rPr>
        <sz val="10"/>
        <rFont val="宋体"/>
        <charset val="134"/>
      </rPr>
      <t xml:space="preserve">  </t>
    </r>
    <r>
      <rPr>
        <sz val="10"/>
        <rFont val="宋体"/>
        <charset val="134"/>
      </rPr>
      <t>一般公共服务</t>
    </r>
  </si>
  <si>
    <r>
      <rPr>
        <sz val="10"/>
        <rFont val="宋体"/>
        <charset val="134"/>
      </rPr>
      <t xml:space="preserve">  </t>
    </r>
    <r>
      <rPr>
        <sz val="10"/>
        <rFont val="宋体"/>
        <charset val="134"/>
      </rPr>
      <t xml:space="preserve">  </t>
    </r>
    <r>
      <rPr>
        <sz val="10"/>
        <rFont val="宋体"/>
        <charset val="134"/>
      </rPr>
      <t>外交</t>
    </r>
  </si>
  <si>
    <r>
      <rPr>
        <sz val="10"/>
        <rFont val="宋体"/>
        <charset val="134"/>
      </rPr>
      <t xml:space="preserve">  </t>
    </r>
    <r>
      <rPr>
        <sz val="10"/>
        <rFont val="宋体"/>
        <charset val="134"/>
      </rPr>
      <t xml:space="preserve">  </t>
    </r>
    <r>
      <rPr>
        <sz val="10"/>
        <rFont val="宋体"/>
        <charset val="134"/>
      </rPr>
      <t>国防</t>
    </r>
  </si>
  <si>
    <r>
      <rPr>
        <sz val="10"/>
        <rFont val="宋体"/>
        <charset val="134"/>
      </rPr>
      <t xml:space="preserve"> </t>
    </r>
    <r>
      <rPr>
        <sz val="10"/>
        <rFont val="宋体"/>
        <charset val="134"/>
      </rPr>
      <t xml:space="preserve">  </t>
    </r>
    <r>
      <rPr>
        <sz val="10"/>
        <rFont val="宋体"/>
        <charset val="134"/>
      </rPr>
      <t xml:space="preserve"> 公共安全</t>
    </r>
  </si>
  <si>
    <r>
      <rPr>
        <sz val="10"/>
        <rFont val="宋体"/>
        <charset val="134"/>
      </rPr>
      <t xml:space="preserve"> </t>
    </r>
    <r>
      <rPr>
        <sz val="10"/>
        <rFont val="宋体"/>
        <charset val="134"/>
      </rPr>
      <t xml:space="preserve"> </t>
    </r>
    <r>
      <rPr>
        <sz val="10"/>
        <rFont val="宋体"/>
        <charset val="134"/>
      </rPr>
      <t xml:space="preserve">  教育</t>
    </r>
  </si>
  <si>
    <r>
      <rPr>
        <sz val="10"/>
        <rFont val="宋体"/>
        <charset val="134"/>
      </rPr>
      <t xml:space="preserve">  </t>
    </r>
    <r>
      <rPr>
        <sz val="10"/>
        <rFont val="宋体"/>
        <charset val="134"/>
      </rPr>
      <t xml:space="preserve">  </t>
    </r>
    <r>
      <rPr>
        <sz val="10"/>
        <rFont val="宋体"/>
        <charset val="134"/>
      </rPr>
      <t>科学技术</t>
    </r>
  </si>
  <si>
    <r>
      <rPr>
        <sz val="10"/>
        <rFont val="宋体"/>
        <charset val="134"/>
      </rPr>
      <t xml:space="preserve"> </t>
    </r>
    <r>
      <rPr>
        <sz val="10"/>
        <rFont val="宋体"/>
        <charset val="134"/>
      </rPr>
      <t xml:space="preserve">  </t>
    </r>
    <r>
      <rPr>
        <sz val="10"/>
        <rFont val="宋体"/>
        <charset val="134"/>
      </rPr>
      <t xml:space="preserve"> 文化旅游体育与传媒</t>
    </r>
  </si>
  <si>
    <r>
      <rPr>
        <sz val="10"/>
        <rFont val="宋体"/>
        <charset val="134"/>
      </rPr>
      <t xml:space="preserve"> </t>
    </r>
    <r>
      <rPr>
        <sz val="10"/>
        <rFont val="宋体"/>
        <charset val="134"/>
      </rPr>
      <t xml:space="preserve">  </t>
    </r>
    <r>
      <rPr>
        <sz val="10"/>
        <rFont val="宋体"/>
        <charset val="134"/>
      </rPr>
      <t xml:space="preserve"> 社会保障和就业</t>
    </r>
  </si>
  <si>
    <r>
      <rPr>
        <sz val="10"/>
        <rFont val="宋体"/>
        <charset val="134"/>
      </rPr>
      <t xml:space="preserve">  </t>
    </r>
    <r>
      <rPr>
        <sz val="10"/>
        <rFont val="宋体"/>
        <charset val="134"/>
      </rPr>
      <t xml:space="preserve">  </t>
    </r>
    <r>
      <rPr>
        <sz val="10"/>
        <rFont val="宋体"/>
        <charset val="134"/>
      </rPr>
      <t>卫生健康</t>
    </r>
  </si>
  <si>
    <r>
      <rPr>
        <sz val="10"/>
        <rFont val="宋体"/>
        <charset val="134"/>
      </rPr>
      <t xml:space="preserve"> </t>
    </r>
    <r>
      <rPr>
        <sz val="10"/>
        <rFont val="宋体"/>
        <charset val="134"/>
      </rPr>
      <t xml:space="preserve">  </t>
    </r>
    <r>
      <rPr>
        <sz val="10"/>
        <rFont val="宋体"/>
        <charset val="134"/>
      </rPr>
      <t xml:space="preserve"> 节能环保</t>
    </r>
  </si>
  <si>
    <r>
      <rPr>
        <sz val="10"/>
        <rFont val="宋体"/>
        <charset val="134"/>
      </rPr>
      <t xml:space="preserve">  </t>
    </r>
    <r>
      <rPr>
        <sz val="10"/>
        <rFont val="宋体"/>
        <charset val="134"/>
      </rPr>
      <t xml:space="preserve">  </t>
    </r>
    <r>
      <rPr>
        <sz val="10"/>
        <rFont val="宋体"/>
        <charset val="134"/>
      </rPr>
      <t>城乡社区</t>
    </r>
  </si>
  <si>
    <r>
      <rPr>
        <sz val="10"/>
        <rFont val="宋体"/>
        <charset val="134"/>
      </rPr>
      <t xml:space="preserve"> </t>
    </r>
    <r>
      <rPr>
        <sz val="10"/>
        <rFont val="宋体"/>
        <charset val="134"/>
      </rPr>
      <t xml:space="preserve">  </t>
    </r>
    <r>
      <rPr>
        <sz val="10"/>
        <rFont val="宋体"/>
        <charset val="134"/>
      </rPr>
      <t xml:space="preserve"> 农林水</t>
    </r>
  </si>
  <si>
    <r>
      <rPr>
        <sz val="10"/>
        <rFont val="宋体"/>
        <charset val="134"/>
      </rPr>
      <t xml:space="preserve"> </t>
    </r>
    <r>
      <rPr>
        <sz val="10"/>
        <rFont val="宋体"/>
        <charset val="134"/>
      </rPr>
      <t xml:space="preserve">  </t>
    </r>
    <r>
      <rPr>
        <sz val="10"/>
        <rFont val="宋体"/>
        <charset val="134"/>
      </rPr>
      <t xml:space="preserve"> 交通运输</t>
    </r>
  </si>
  <si>
    <r>
      <rPr>
        <sz val="10"/>
        <rFont val="宋体"/>
        <charset val="134"/>
      </rPr>
      <t xml:space="preserve">  </t>
    </r>
    <r>
      <rPr>
        <sz val="10"/>
        <rFont val="宋体"/>
        <charset val="134"/>
      </rPr>
      <t xml:space="preserve">  </t>
    </r>
    <r>
      <rPr>
        <sz val="10"/>
        <rFont val="宋体"/>
        <charset val="134"/>
      </rPr>
      <t>资源勘探信息等</t>
    </r>
  </si>
  <si>
    <r>
      <rPr>
        <sz val="10"/>
        <rFont val="宋体"/>
        <charset val="134"/>
      </rPr>
      <t xml:space="preserve">  </t>
    </r>
    <r>
      <rPr>
        <sz val="10"/>
        <rFont val="宋体"/>
        <charset val="134"/>
      </rPr>
      <t xml:space="preserve">  </t>
    </r>
    <r>
      <rPr>
        <sz val="10"/>
        <rFont val="宋体"/>
        <charset val="134"/>
      </rPr>
      <t>商业服务业等</t>
    </r>
  </si>
  <si>
    <r>
      <rPr>
        <sz val="10"/>
        <rFont val="宋体"/>
        <charset val="134"/>
      </rPr>
      <t xml:space="preserve">  </t>
    </r>
    <r>
      <rPr>
        <sz val="10"/>
        <rFont val="宋体"/>
        <charset val="134"/>
      </rPr>
      <t xml:space="preserve">  </t>
    </r>
    <r>
      <rPr>
        <sz val="10"/>
        <rFont val="宋体"/>
        <charset val="134"/>
      </rPr>
      <t>金融</t>
    </r>
  </si>
  <si>
    <r>
      <rPr>
        <sz val="10"/>
        <rFont val="宋体"/>
        <charset val="134"/>
      </rPr>
      <t xml:space="preserve"> </t>
    </r>
    <r>
      <rPr>
        <sz val="10"/>
        <rFont val="宋体"/>
        <charset val="134"/>
      </rPr>
      <t xml:space="preserve">  </t>
    </r>
    <r>
      <rPr>
        <sz val="10"/>
        <rFont val="宋体"/>
        <charset val="134"/>
      </rPr>
      <t xml:space="preserve"> 自然资源海洋气象等</t>
    </r>
  </si>
  <si>
    <r>
      <rPr>
        <sz val="10"/>
        <rFont val="宋体"/>
        <charset val="134"/>
      </rPr>
      <t xml:space="preserve">  </t>
    </r>
    <r>
      <rPr>
        <sz val="10"/>
        <rFont val="宋体"/>
        <charset val="134"/>
      </rPr>
      <t xml:space="preserve">  </t>
    </r>
    <r>
      <rPr>
        <sz val="10"/>
        <rFont val="宋体"/>
        <charset val="134"/>
      </rPr>
      <t>住房保障</t>
    </r>
  </si>
  <si>
    <r>
      <rPr>
        <sz val="10"/>
        <rFont val="宋体"/>
        <charset val="134"/>
      </rPr>
      <t xml:space="preserve">  </t>
    </r>
    <r>
      <rPr>
        <sz val="10"/>
        <rFont val="宋体"/>
        <charset val="134"/>
      </rPr>
      <t xml:space="preserve">  </t>
    </r>
    <r>
      <rPr>
        <sz val="10"/>
        <rFont val="宋体"/>
        <charset val="134"/>
      </rPr>
      <t>粮油物资储备</t>
    </r>
  </si>
  <si>
    <r>
      <rPr>
        <sz val="10"/>
        <rFont val="宋体"/>
        <charset val="134"/>
      </rPr>
      <t xml:space="preserve"> </t>
    </r>
    <r>
      <rPr>
        <sz val="10"/>
        <rFont val="宋体"/>
        <charset val="134"/>
      </rPr>
      <t xml:space="preserve">  </t>
    </r>
    <r>
      <rPr>
        <sz val="10"/>
        <rFont val="宋体"/>
        <charset val="134"/>
      </rPr>
      <t xml:space="preserve"> 灾害防治及应急管理</t>
    </r>
  </si>
  <si>
    <r>
      <rPr>
        <sz val="10"/>
        <rFont val="宋体"/>
        <charset val="134"/>
      </rPr>
      <t xml:space="preserve"> </t>
    </r>
    <r>
      <rPr>
        <sz val="10"/>
        <rFont val="宋体"/>
        <charset val="134"/>
      </rPr>
      <t xml:space="preserve">  </t>
    </r>
    <r>
      <rPr>
        <sz val="10"/>
        <rFont val="宋体"/>
        <charset val="134"/>
      </rPr>
      <t xml:space="preserve"> 其他</t>
    </r>
  </si>
  <si>
    <t>2020年攀枝花市市本级一般公共预算收入执行情况表</t>
  </si>
  <si>
    <t>项目</t>
  </si>
  <si>
    <t>2020年攀枝花市市本级一般公共预算支出执行情况表</t>
  </si>
  <si>
    <t xml:space="preserve">   地方政府再融资债券还本支出</t>
  </si>
  <si>
    <t>2020年攀枝花市市本级一般公共预算收支平衡表</t>
  </si>
  <si>
    <t xml:space="preserve">    地方政府一般债券还本支出</t>
  </si>
  <si>
    <t xml:space="preserve">    地方政府向外国政府借款还本支出</t>
  </si>
  <si>
    <t xml:space="preserve">    地方政府再融资债券还本支出</t>
  </si>
  <si>
    <t xml:space="preserve">    地方政府其他一般债务还本支出</t>
  </si>
  <si>
    <t xml:space="preserve">  地方政府一般再融资转贷支出</t>
  </si>
  <si>
    <t xml:space="preserve">    地方政府一般再融资债券收入</t>
  </si>
  <si>
    <t xml:space="preserve">    地方政府向国际组织借款转贷收入</t>
  </si>
  <si>
    <t>2020年攀枝花市市本级一般公共预算
政府经济分类科目支出执行表</t>
  </si>
  <si>
    <t>2020年攀枝花市市本级一般公共预算
政府经济分类科目（基本）支出执行表</t>
  </si>
  <si>
    <t>2020年市对区税返和转移支付补助执行表</t>
  </si>
  <si>
    <t>上级补助支出</t>
  </si>
  <si>
    <t xml:space="preserve">    成品油价格和税费改革税收返还支出</t>
  </si>
  <si>
    <t xml:space="preserve">    增值税“五五分享”税收返还支出</t>
  </si>
  <si>
    <t xml:space="preserve">    体制补助支出</t>
  </si>
  <si>
    <t xml:space="preserve">    农村转移人口市民化奖励补助支出</t>
  </si>
  <si>
    <t xml:space="preserve">    县级基本财力保障机制奖补资金补助支出</t>
  </si>
  <si>
    <t xml:space="preserve">    结算补助支出</t>
  </si>
  <si>
    <t xml:space="preserve">    资源枯竭型城市转移支付补助支出</t>
  </si>
  <si>
    <t xml:space="preserve">    特殊财力转移支付补助支出</t>
  </si>
  <si>
    <t xml:space="preserve">    农村综合改革转转移支付补助支出</t>
  </si>
  <si>
    <t xml:space="preserve">    企事业单位预算划转转移支付补助支出</t>
  </si>
  <si>
    <t xml:space="preserve">    产粮（油）大县奖励资金转移支付补助支出</t>
  </si>
  <si>
    <t xml:space="preserve">    重点生态功能区转移支付补助支出</t>
  </si>
  <si>
    <t xml:space="preserve">    贫困地区转移支付补助支出</t>
  </si>
  <si>
    <t xml:space="preserve">    公共安全共同财政事权转移支付补助支出</t>
  </si>
  <si>
    <t xml:space="preserve">    教育共同财政事权转移支付补助支出</t>
  </si>
  <si>
    <t xml:space="preserve">    科学技术共同财政事权转移支付补助支出</t>
  </si>
  <si>
    <t xml:space="preserve">    文化旅游体育与传媒共同财政事权转移支付补助支出</t>
  </si>
  <si>
    <t xml:space="preserve">    社会保障和就业共同财政事权转移支付补助支出</t>
  </si>
  <si>
    <t xml:space="preserve">    卫生健康共同财政事权转移支付补助支出</t>
  </si>
  <si>
    <t xml:space="preserve">    节能环保共同财政事权转移支付补助支出</t>
  </si>
  <si>
    <t xml:space="preserve">    城乡社区公共财政事权转移支付补助支出</t>
  </si>
  <si>
    <t xml:space="preserve">    农林水共同财政事权转移支付补助支出</t>
  </si>
  <si>
    <t xml:space="preserve">    交通运输共同财政事权转移支付补助支出</t>
  </si>
  <si>
    <t xml:space="preserve">    住房保障共同财政事权转移支付补助支出</t>
  </si>
  <si>
    <t xml:space="preserve">    粮油物质储备公共事权转移支付补助支出</t>
  </si>
  <si>
    <t xml:space="preserve">    灾害防治及应急管理共同财政事权转移支付补助支出</t>
  </si>
  <si>
    <t xml:space="preserve">    其他共同财政事权转移支付补助支出</t>
  </si>
  <si>
    <t xml:space="preserve">    其他一般性转移支付补助支出</t>
  </si>
  <si>
    <r>
      <rPr>
        <sz val="10"/>
        <rFont val="宋体"/>
        <charset val="134"/>
      </rPr>
      <t xml:space="preserve">  </t>
    </r>
    <r>
      <rPr>
        <sz val="10"/>
        <rFont val="宋体"/>
        <charset val="134"/>
      </rPr>
      <t xml:space="preserve">  </t>
    </r>
    <r>
      <rPr>
        <sz val="10"/>
        <rFont val="宋体"/>
        <charset val="134"/>
      </rPr>
      <t>一般公共服务支出</t>
    </r>
  </si>
  <si>
    <r>
      <rPr>
        <sz val="10"/>
        <rFont val="宋体"/>
        <charset val="134"/>
      </rPr>
      <t xml:space="preserve">  </t>
    </r>
    <r>
      <rPr>
        <sz val="10"/>
        <rFont val="宋体"/>
        <charset val="134"/>
      </rPr>
      <t xml:space="preserve">  </t>
    </r>
    <r>
      <rPr>
        <sz val="10"/>
        <rFont val="宋体"/>
        <charset val="134"/>
      </rPr>
      <t>外交支出</t>
    </r>
  </si>
  <si>
    <r>
      <rPr>
        <sz val="10"/>
        <rFont val="宋体"/>
        <charset val="134"/>
      </rPr>
      <t xml:space="preserve">  </t>
    </r>
    <r>
      <rPr>
        <sz val="10"/>
        <rFont val="宋体"/>
        <charset val="134"/>
      </rPr>
      <t xml:space="preserve">  </t>
    </r>
    <r>
      <rPr>
        <sz val="10"/>
        <rFont val="宋体"/>
        <charset val="134"/>
      </rPr>
      <t>国防支出</t>
    </r>
  </si>
  <si>
    <r>
      <rPr>
        <sz val="10"/>
        <rFont val="宋体"/>
        <charset val="134"/>
      </rPr>
      <t xml:space="preserve"> </t>
    </r>
    <r>
      <rPr>
        <sz val="10"/>
        <rFont val="宋体"/>
        <charset val="134"/>
      </rPr>
      <t xml:space="preserve">  </t>
    </r>
    <r>
      <rPr>
        <sz val="10"/>
        <rFont val="宋体"/>
        <charset val="134"/>
      </rPr>
      <t xml:space="preserve"> 公共安全支出</t>
    </r>
  </si>
  <si>
    <r>
      <rPr>
        <sz val="10"/>
        <rFont val="宋体"/>
        <charset val="134"/>
      </rPr>
      <t xml:space="preserve"> </t>
    </r>
    <r>
      <rPr>
        <sz val="10"/>
        <rFont val="宋体"/>
        <charset val="134"/>
      </rPr>
      <t xml:space="preserve"> </t>
    </r>
    <r>
      <rPr>
        <sz val="10"/>
        <rFont val="宋体"/>
        <charset val="134"/>
      </rPr>
      <t xml:space="preserve">  教育支出</t>
    </r>
  </si>
  <si>
    <r>
      <rPr>
        <sz val="10"/>
        <rFont val="宋体"/>
        <charset val="134"/>
      </rPr>
      <t xml:space="preserve">  </t>
    </r>
    <r>
      <rPr>
        <sz val="10"/>
        <rFont val="宋体"/>
        <charset val="134"/>
      </rPr>
      <t xml:space="preserve">  </t>
    </r>
    <r>
      <rPr>
        <sz val="10"/>
        <rFont val="宋体"/>
        <charset val="134"/>
      </rPr>
      <t>科学技术支出</t>
    </r>
  </si>
  <si>
    <r>
      <rPr>
        <sz val="10"/>
        <rFont val="宋体"/>
        <charset val="134"/>
      </rPr>
      <t xml:space="preserve"> </t>
    </r>
    <r>
      <rPr>
        <sz val="10"/>
        <rFont val="宋体"/>
        <charset val="134"/>
      </rPr>
      <t xml:space="preserve">  </t>
    </r>
    <r>
      <rPr>
        <sz val="10"/>
        <rFont val="宋体"/>
        <charset val="134"/>
      </rPr>
      <t xml:space="preserve"> 文化旅游体育与传媒支出</t>
    </r>
  </si>
  <si>
    <r>
      <rPr>
        <sz val="10"/>
        <rFont val="宋体"/>
        <charset val="134"/>
      </rPr>
      <t xml:space="preserve"> </t>
    </r>
    <r>
      <rPr>
        <sz val="10"/>
        <rFont val="宋体"/>
        <charset val="134"/>
      </rPr>
      <t xml:space="preserve">  </t>
    </r>
    <r>
      <rPr>
        <sz val="10"/>
        <rFont val="宋体"/>
        <charset val="134"/>
      </rPr>
      <t xml:space="preserve"> 社会保障和就业支出</t>
    </r>
  </si>
  <si>
    <r>
      <rPr>
        <sz val="10"/>
        <rFont val="宋体"/>
        <charset val="134"/>
      </rPr>
      <t xml:space="preserve">  </t>
    </r>
    <r>
      <rPr>
        <sz val="10"/>
        <rFont val="宋体"/>
        <charset val="134"/>
      </rPr>
      <t xml:space="preserve">  </t>
    </r>
    <r>
      <rPr>
        <sz val="10"/>
        <rFont val="宋体"/>
        <charset val="134"/>
      </rPr>
      <t>卫生健康支出</t>
    </r>
  </si>
  <si>
    <r>
      <rPr>
        <sz val="10"/>
        <rFont val="宋体"/>
        <charset val="134"/>
      </rPr>
      <t xml:space="preserve"> </t>
    </r>
    <r>
      <rPr>
        <sz val="10"/>
        <rFont val="宋体"/>
        <charset val="134"/>
      </rPr>
      <t xml:space="preserve">  </t>
    </r>
    <r>
      <rPr>
        <sz val="10"/>
        <rFont val="宋体"/>
        <charset val="134"/>
      </rPr>
      <t xml:space="preserve"> 节能环保支出</t>
    </r>
  </si>
  <si>
    <r>
      <rPr>
        <sz val="10"/>
        <rFont val="宋体"/>
        <charset val="134"/>
      </rPr>
      <t xml:space="preserve">  </t>
    </r>
    <r>
      <rPr>
        <sz val="10"/>
        <rFont val="宋体"/>
        <charset val="134"/>
      </rPr>
      <t xml:space="preserve">  </t>
    </r>
    <r>
      <rPr>
        <sz val="10"/>
        <rFont val="宋体"/>
        <charset val="134"/>
      </rPr>
      <t>城乡社区支出</t>
    </r>
  </si>
  <si>
    <r>
      <rPr>
        <sz val="10"/>
        <rFont val="宋体"/>
        <charset val="134"/>
      </rPr>
      <t xml:space="preserve"> </t>
    </r>
    <r>
      <rPr>
        <sz val="10"/>
        <rFont val="宋体"/>
        <charset val="134"/>
      </rPr>
      <t xml:space="preserve">  </t>
    </r>
    <r>
      <rPr>
        <sz val="10"/>
        <rFont val="宋体"/>
        <charset val="134"/>
      </rPr>
      <t xml:space="preserve"> 农林水支出</t>
    </r>
  </si>
  <si>
    <r>
      <rPr>
        <sz val="10"/>
        <rFont val="宋体"/>
        <charset val="134"/>
      </rPr>
      <t xml:space="preserve"> </t>
    </r>
    <r>
      <rPr>
        <sz val="10"/>
        <rFont val="宋体"/>
        <charset val="134"/>
      </rPr>
      <t xml:space="preserve">  </t>
    </r>
    <r>
      <rPr>
        <sz val="10"/>
        <rFont val="宋体"/>
        <charset val="134"/>
      </rPr>
      <t xml:space="preserve"> 交通运输支出</t>
    </r>
  </si>
  <si>
    <r>
      <rPr>
        <sz val="10"/>
        <rFont val="宋体"/>
        <charset val="134"/>
      </rPr>
      <t xml:space="preserve">  </t>
    </r>
    <r>
      <rPr>
        <sz val="10"/>
        <rFont val="宋体"/>
        <charset val="134"/>
      </rPr>
      <t xml:space="preserve">  </t>
    </r>
    <r>
      <rPr>
        <sz val="10"/>
        <rFont val="宋体"/>
        <charset val="134"/>
      </rPr>
      <t>资源勘探信息等支出</t>
    </r>
  </si>
  <si>
    <r>
      <rPr>
        <sz val="10"/>
        <rFont val="宋体"/>
        <charset val="134"/>
      </rPr>
      <t xml:space="preserve">  </t>
    </r>
    <r>
      <rPr>
        <sz val="10"/>
        <rFont val="宋体"/>
        <charset val="134"/>
      </rPr>
      <t xml:space="preserve">  </t>
    </r>
    <r>
      <rPr>
        <sz val="10"/>
        <rFont val="宋体"/>
        <charset val="134"/>
      </rPr>
      <t>商业服务业等支出</t>
    </r>
  </si>
  <si>
    <r>
      <rPr>
        <sz val="10"/>
        <rFont val="宋体"/>
        <charset val="134"/>
      </rPr>
      <t xml:space="preserve">  </t>
    </r>
    <r>
      <rPr>
        <sz val="10"/>
        <rFont val="宋体"/>
        <charset val="134"/>
      </rPr>
      <t xml:space="preserve">  </t>
    </r>
    <r>
      <rPr>
        <sz val="10"/>
        <rFont val="宋体"/>
        <charset val="134"/>
      </rPr>
      <t>金融支出</t>
    </r>
  </si>
  <si>
    <r>
      <rPr>
        <sz val="10"/>
        <rFont val="宋体"/>
        <charset val="134"/>
      </rPr>
      <t xml:space="preserve"> </t>
    </r>
    <r>
      <rPr>
        <sz val="10"/>
        <rFont val="宋体"/>
        <charset val="134"/>
      </rPr>
      <t xml:space="preserve">  </t>
    </r>
    <r>
      <rPr>
        <sz val="10"/>
        <rFont val="宋体"/>
        <charset val="134"/>
      </rPr>
      <t xml:space="preserve"> 自然资源海洋气象等支出</t>
    </r>
  </si>
  <si>
    <r>
      <rPr>
        <sz val="10"/>
        <rFont val="宋体"/>
        <charset val="134"/>
      </rPr>
      <t xml:space="preserve">  </t>
    </r>
    <r>
      <rPr>
        <sz val="10"/>
        <rFont val="宋体"/>
        <charset val="134"/>
      </rPr>
      <t xml:space="preserve">  </t>
    </r>
    <r>
      <rPr>
        <sz val="10"/>
        <rFont val="宋体"/>
        <charset val="134"/>
      </rPr>
      <t>住房保障支出</t>
    </r>
  </si>
  <si>
    <r>
      <rPr>
        <sz val="10"/>
        <rFont val="宋体"/>
        <charset val="134"/>
      </rPr>
      <t xml:space="preserve">  </t>
    </r>
    <r>
      <rPr>
        <sz val="10"/>
        <rFont val="宋体"/>
        <charset val="134"/>
      </rPr>
      <t xml:space="preserve">  </t>
    </r>
    <r>
      <rPr>
        <sz val="10"/>
        <rFont val="宋体"/>
        <charset val="134"/>
      </rPr>
      <t>粮油物资储备支出</t>
    </r>
  </si>
  <si>
    <r>
      <rPr>
        <sz val="10"/>
        <rFont val="宋体"/>
        <charset val="134"/>
      </rPr>
      <t xml:space="preserve"> </t>
    </r>
    <r>
      <rPr>
        <sz val="10"/>
        <rFont val="宋体"/>
        <charset val="134"/>
      </rPr>
      <t xml:space="preserve">  </t>
    </r>
    <r>
      <rPr>
        <sz val="10"/>
        <rFont val="宋体"/>
        <charset val="134"/>
      </rPr>
      <t xml:space="preserve"> 灾害防治及应急管理支出</t>
    </r>
  </si>
  <si>
    <r>
      <rPr>
        <sz val="10"/>
        <rFont val="宋体"/>
        <charset val="134"/>
      </rPr>
      <t xml:space="preserve"> </t>
    </r>
    <r>
      <rPr>
        <sz val="10"/>
        <rFont val="宋体"/>
        <charset val="134"/>
      </rPr>
      <t xml:space="preserve">  </t>
    </r>
    <r>
      <rPr>
        <sz val="10"/>
        <rFont val="宋体"/>
        <charset val="134"/>
      </rPr>
      <t xml:space="preserve"> 其他支出</t>
    </r>
  </si>
  <si>
    <t>2020年攀枝花市政府性基金收入执行情况表</t>
  </si>
  <si>
    <t>累计占预算%</t>
  </si>
  <si>
    <t>农网还贷资金收入</t>
  </si>
  <si>
    <t>铁路建设基金收入</t>
  </si>
  <si>
    <t>民航发展基金收入</t>
  </si>
  <si>
    <t>海南省高等级公路车辆通行附加费收入</t>
  </si>
  <si>
    <t>港口建设费收入</t>
  </si>
  <si>
    <t>旅游发展基金收入</t>
  </si>
  <si>
    <t>国家电影事业发展专项资金收入</t>
  </si>
  <si>
    <t>国有土地收益基金收入</t>
  </si>
  <si>
    <t>农业土地开发资金收入</t>
  </si>
  <si>
    <t>国有土地使用权出让收入</t>
  </si>
  <si>
    <t>大中型水库移民后期扶持基金收入</t>
  </si>
  <si>
    <t>大中型水库库区基金收入</t>
  </si>
  <si>
    <t>三峡水库库区基金收入</t>
  </si>
  <si>
    <t>中央特别国债经营基金收入</t>
  </si>
  <si>
    <t>中央特别国债经营基金财务收入</t>
  </si>
  <si>
    <t>彩票公益金收入</t>
  </si>
  <si>
    <t>城市基础设施配套费收入</t>
  </si>
  <si>
    <t>小型水库移民扶助基金收入</t>
  </si>
  <si>
    <t>国家重大水利工程建设基金收入</t>
  </si>
  <si>
    <t>车辆通行费</t>
  </si>
  <si>
    <t>核电站乏燃料处理处置基金收入</t>
  </si>
  <si>
    <t>可再生能源电价附加收入</t>
  </si>
  <si>
    <t>船舶油污损害赔偿基金收入</t>
  </si>
  <si>
    <t>废弃电器电子产品处理基金收入</t>
  </si>
  <si>
    <t>污水处理费收入</t>
  </si>
  <si>
    <t>彩票发行机构和彩票销售机构的业务费用</t>
  </si>
  <si>
    <t>其他政府性基金收入</t>
  </si>
  <si>
    <t>政府性基金收入合计</t>
  </si>
  <si>
    <t>地方政府专项债务转贷收入</t>
  </si>
  <si>
    <t xml:space="preserve">    专项新增地方政府债券收入</t>
  </si>
  <si>
    <t xml:space="preserve">    抗疫特别国债债券收入</t>
  </si>
  <si>
    <t xml:space="preserve">    专项再融资债券收入</t>
  </si>
  <si>
    <t xml:space="preserve">    政府性基金补助收入</t>
  </si>
  <si>
    <t xml:space="preserve">    下级上解收入</t>
  </si>
  <si>
    <t>政府性基金收入总计</t>
  </si>
  <si>
    <t>2020年攀枝花市政府性基金支出执行情况表</t>
  </si>
  <si>
    <t>预算编码</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</si>
  <si>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</si>
  <si>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</si>
  <si>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</si>
  <si>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</si>
  <si>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</si>
  <si>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</si>
  <si>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</si>
  <si>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</si>
  <si>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</si>
  <si>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</si>
  <si>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</si>
  <si>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</si>
  <si>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</si>
  <si>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</si>
  <si>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</si>
  <si>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</si>
  <si>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</si>
  <si>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</si>
  <si>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</si>
  <si>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</si>
  <si>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</si>
  <si>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</si>
  <si>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</si>
  <si>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</si>
  <si>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</si>
  <si>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</si>
  <si>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</si>
  <si>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</si>
  <si>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</si>
  <si>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</si>
  <si>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</si>
  <si>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</si>
  <si>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</si>
  <si>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</si>
  <si>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</si>
  <si>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</si>
  <si>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</si>
  <si>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</si>
  <si>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</si>
  <si>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</si>
  <si>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</si>
  <si>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</si>
  <si>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</si>
  <si>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</si>
  <si>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</si>
  <si>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</si>
  <si>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</si>
  <si>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</si>
  <si>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</si>
  <si>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</si>
  <si>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</si>
  <si>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</si>
  <si>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</si>
  <si>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</si>
  <si>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</si>
  <si>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</si>
  <si>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</si>
  <si>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</si>
  <si>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</si>
  <si>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</si>
  <si>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</si>
  <si>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</si>
  <si>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</si>
  <si>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</si>
  <si>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</si>
  <si>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</si>
  <si>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</si>
  <si>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</si>
  <si>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</si>
  <si>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</si>
  <si>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</si>
  <si>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</si>
  <si>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</si>
  <si>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</si>
  <si>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</si>
  <si>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</si>
  <si>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</si>
  <si>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</si>
  <si>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</si>
  <si>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</si>
  <si>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</si>
  <si>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</si>
  <si>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</si>
  <si>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</si>
  <si>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</si>
  <si>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</si>
  <si>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</si>
  <si>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</si>
  <si>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</si>
  <si>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</si>
  <si>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</si>
  <si>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</si>
  <si>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</si>
  <si>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</si>
  <si>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</si>
  <si>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</si>
  <si>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</si>
  <si>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</si>
  <si>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</si>
  <si>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</si>
  <si>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</si>
  <si>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</si>
  <si>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</si>
  <si>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</si>
  <si>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</si>
  <si>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</si>
  <si>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</si>
  <si>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</si>
  <si>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</si>
  <si>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</si>
  <si>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</si>
  <si>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</si>
  <si>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</si>
  <si>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</si>
  <si>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</si>
  <si>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</si>
  <si>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</si>
  <si>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</si>
  <si>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</si>
  <si>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</si>
  <si>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</si>
  <si>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</si>
  <si>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</si>
  <si>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</si>
  <si>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</si>
  <si>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</si>
  <si>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</si>
  <si>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</si>
  <si>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</si>
  <si>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</si>
  <si>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</si>
  <si>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</si>
  <si>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</si>
  <si>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</si>
  <si>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</si>
  <si>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</si>
  <si>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</si>
  <si>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</si>
  <si>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</si>
  <si>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</si>
  <si>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</si>
  <si>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</si>
  <si>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</si>
  <si>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</si>
  <si>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</si>
  <si>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</si>
  <si>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</si>
  <si>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</si>
  <si>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</si>
  <si>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</si>
  <si>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</si>
  <si>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</si>
  <si>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</si>
  <si>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</si>
  <si>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</si>
  <si>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</si>
  <si>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</si>
  <si>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</si>
  <si>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</si>
  <si>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</si>
  <si>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</si>
  <si>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</si>
  <si>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</si>
  <si>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</si>
  <si>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</si>
  <si>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</si>
  <si>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</si>
  <si>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</si>
  <si>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</si>
  <si>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</si>
  <si>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</si>
  <si>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</si>
  <si>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</si>
  <si>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</si>
  <si>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</si>
  <si>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</si>
  <si>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</si>
  <si>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</si>
  <si>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</si>
  <si>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</si>
  <si>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</si>
  <si>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</si>
  <si>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</si>
  <si>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</si>
  <si>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</si>
  <si>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</si>
  <si>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</si>
  <si>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</si>
  <si>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</si>
  <si>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</si>
  <si>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</si>
  <si>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</si>
  <si>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</si>
  <si>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</si>
  <si>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</si>
  <si>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</si>
  <si>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</si>
  <si>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</si>
  <si>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抗疫特别国债支出</t>
  </si>
  <si>
    <t>政府性基金支出合计</t>
  </si>
  <si>
    <t>地方政府其他专项债务还本支出</t>
  </si>
  <si>
    <t xml:space="preserve">  政府性基金转移支出</t>
  </si>
  <si>
    <t xml:space="preserve">     政府性基金补助支出</t>
  </si>
  <si>
    <t xml:space="preserve">     政府性基金上解支出</t>
  </si>
  <si>
    <t>基金支出总计</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</si>
  <si>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</si>
  <si>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</si>
  <si>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</si>
  <si>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</si>
  <si>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</si>
  <si>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</si>
  <si>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</si>
  <si>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</si>
  <si>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</si>
  <si>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</si>
  <si>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</si>
  <si>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</si>
  <si>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</si>
  <si>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</si>
  <si>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</si>
  <si>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</si>
  <si>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</si>
  <si>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</si>
  <si>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</si>
  <si>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</si>
  <si>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</si>
  <si>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</si>
  <si>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</si>
  <si>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</si>
  <si>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</si>
  <si>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2020年攀枝花市政府性基金收支执行平衡表</t>
  </si>
  <si>
    <t>预    算    科    目</t>
  </si>
  <si>
    <t>政府性基金收入</t>
  </si>
  <si>
    <t>政府性基金支出</t>
  </si>
  <si>
    <r>
      <rPr>
        <sz val="11"/>
        <color theme="1"/>
        <rFont val="宋体"/>
        <charset val="134"/>
        <scheme val="minor"/>
      </rPr>
      <t xml:space="preserve"> </t>
    </r>
    <r>
      <rPr>
        <sz val="11"/>
        <color indexed="8"/>
        <rFont val="宋体"/>
        <charset val="134"/>
      </rPr>
      <t xml:space="preserve">   </t>
    </r>
    <r>
      <rPr>
        <sz val="11"/>
        <color theme="1"/>
        <rFont val="宋体"/>
        <charset val="134"/>
        <scheme val="minor"/>
      </rPr>
      <t>上级补助收入</t>
    </r>
  </si>
  <si>
    <t xml:space="preserve">    上解上级支出</t>
  </si>
  <si>
    <t>地方政府专项债劵转贷收入</t>
  </si>
  <si>
    <t>地方政府专项债务还本支出</t>
  </si>
  <si>
    <t>政府性基金收入部分合计</t>
  </si>
  <si>
    <t>政府性基金支出部分合计</t>
  </si>
  <si>
    <t>2020年省对攀枝花政府性基金补助执行表</t>
  </si>
  <si>
    <t>新型墙体材料专项基金收入</t>
  </si>
  <si>
    <t>城市公用事业附加收入</t>
  </si>
  <si>
    <t>上级补助收入合计</t>
  </si>
  <si>
    <t>2020年攀枝花市市本级政府性基金收入执行情况表</t>
  </si>
  <si>
    <r>
      <rPr>
        <sz val="10"/>
        <rFont val="宋体"/>
        <charset val="134"/>
      </rPr>
      <t xml:space="preserve">  </t>
    </r>
    <r>
      <rPr>
        <sz val="10"/>
        <rFont val="宋体"/>
        <charset val="134"/>
      </rPr>
      <t xml:space="preserve">  </t>
    </r>
    <r>
      <rPr>
        <sz val="10"/>
        <rFont val="宋体"/>
        <charset val="134"/>
      </rPr>
      <t>下级上解收入</t>
    </r>
  </si>
  <si>
    <t>2020年攀枝花市市本级政府性基金支出执行情况表</t>
  </si>
  <si>
    <t>地方政府专项债务转贷支出</t>
  </si>
  <si>
    <t>2020年攀枝花市市本级政府性基金收支执行平衡表</t>
  </si>
  <si>
    <r>
      <rPr>
        <sz val="11"/>
        <color indexed="8"/>
        <rFont val="宋体"/>
        <charset val="134"/>
      </rPr>
      <t xml:space="preserve">    </t>
    </r>
    <r>
      <rPr>
        <sz val="11"/>
        <color indexed="8"/>
        <rFont val="宋体"/>
        <charset val="134"/>
      </rPr>
      <t>补助下级支出</t>
    </r>
  </si>
  <si>
    <t>2020年市对区政府性基金补助执行表</t>
  </si>
  <si>
    <t>农网还贷资金</t>
  </si>
  <si>
    <t>铁路建设基金</t>
  </si>
  <si>
    <t>民航发展基金</t>
  </si>
  <si>
    <t>海南省高等级公路车辆通行附加费</t>
  </si>
  <si>
    <t>港口建设费</t>
  </si>
  <si>
    <t>新型墙体材料专项基金</t>
  </si>
  <si>
    <t>旅游发展基金</t>
  </si>
  <si>
    <t>国家电影事业发展专项资金</t>
  </si>
  <si>
    <t>城市公用事业附加</t>
  </si>
  <si>
    <t>国有土地收益基金</t>
  </si>
  <si>
    <t>农业土地开发资金</t>
  </si>
  <si>
    <t>国有土地使用权出让</t>
  </si>
  <si>
    <t>大中型水库移民后期扶持基金</t>
  </si>
  <si>
    <t>大中型水库库区基金</t>
  </si>
  <si>
    <t>三峡水库库区基金</t>
  </si>
  <si>
    <t>中央特别国债经营基金</t>
  </si>
  <si>
    <t>中央特别国债经营基金财务</t>
  </si>
  <si>
    <t>彩票公益金</t>
  </si>
  <si>
    <t>城市基础设施配套费</t>
  </si>
  <si>
    <t>小型水库移民扶助基金</t>
  </si>
  <si>
    <t>国家重大水利工程建设基金</t>
  </si>
  <si>
    <t>核电站乏燃料处理处置基金</t>
  </si>
  <si>
    <t>可再生能源电价附加</t>
  </si>
  <si>
    <t>船舶油污损害赔偿基金</t>
  </si>
  <si>
    <t>废弃电器电子产品处理基金</t>
  </si>
  <si>
    <t>污水处理费</t>
  </si>
  <si>
    <t>补助下级支出合计</t>
  </si>
  <si>
    <t>2020年攀枝花市国有资本经营预算收入执行表</t>
  </si>
  <si>
    <t>科  目</t>
  </si>
  <si>
    <t>决算数</t>
  </si>
  <si>
    <t>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</si>
  <si>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</si>
  <si>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</si>
  <si>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</si>
  <si>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</si>
  <si>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</si>
  <si>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</si>
  <si>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</si>
  <si>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</si>
  <si>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</si>
  <si>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</si>
  <si>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</si>
  <si>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</si>
  <si>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</si>
  <si>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</si>
  <si>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</si>
  <si>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</si>
  <si>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</si>
  <si>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</si>
  <si>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</si>
  <si>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</si>
  <si>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</si>
  <si>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</si>
  <si>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</si>
  <si>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</si>
  <si>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</si>
  <si>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</si>
  <si>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</si>
  <si>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</si>
  <si>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</si>
  <si>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</si>
  <si>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</si>
  <si>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</si>
  <si>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</si>
  <si>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</si>
  <si>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</si>
  <si>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</si>
  <si>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</si>
  <si>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</si>
  <si>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</si>
  <si>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</si>
  <si>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</si>
  <si>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</si>
  <si>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</si>
  <si>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</si>
  <si>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</si>
  <si>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</si>
  <si>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</si>
  <si>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国有资本经营收入合计</t>
  </si>
  <si>
    <t>2020年攀枝花市国有资本经营预算支出执行表</t>
  </si>
  <si>
    <t>一、补充全国社会保障基金</t>
  </si>
  <si>
    <t xml:space="preserve">       国有资本经营预算补充社保基金支出</t>
  </si>
  <si>
    <t>二、解决历史遗留问题及改革成本支出</t>
  </si>
  <si>
    <t xml:space="preserve">      “ 三供一业” 移交补助支出</t>
  </si>
  <si>
    <t xml:space="preserve">       国有企业办职教幼教补助支出</t>
  </si>
  <si>
    <t xml:space="preserve">       国有企业退休人员社会化管理补助支出</t>
  </si>
  <si>
    <t xml:space="preserve">       国有企业改革成本支出</t>
  </si>
  <si>
    <t xml:space="preserve">       其他解决历史遗留问题及改革成本支出</t>
  </si>
  <si>
    <t>三、国有企业资本金注入</t>
  </si>
  <si>
    <t xml:space="preserve">       国有经济结构调整支出</t>
  </si>
  <si>
    <t xml:space="preserve">       公益性设施投资支出 </t>
  </si>
  <si>
    <t xml:space="preserve">       前瞻性战略性产业发展支出</t>
  </si>
  <si>
    <t xml:space="preserve">       生态环境保护支出</t>
  </si>
  <si>
    <t xml:space="preserve">       支持科技进步支出 </t>
  </si>
  <si>
    <t xml:space="preserve">       保障国家经济安全支出</t>
  </si>
  <si>
    <t xml:space="preserve">       对外投资合作支出</t>
  </si>
  <si>
    <t xml:space="preserve">       其他国有企业资本金注入</t>
  </si>
  <si>
    <t>四、国有企业政策性补贴</t>
  </si>
  <si>
    <t xml:space="preserve">       国有企业政策性补贴</t>
  </si>
  <si>
    <t>五、金融国有资本经营预算支出</t>
  </si>
  <si>
    <t xml:space="preserve">       资本性支出</t>
  </si>
  <si>
    <t xml:space="preserve">       改革性支出</t>
  </si>
  <si>
    <t xml:space="preserve">       其他金融国有资本经营预算支出</t>
  </si>
  <si>
    <t>六、其他国有资本经营预算支出</t>
  </si>
  <si>
    <t>国有资本经营预算支出合计</t>
  </si>
  <si>
    <t>2020年攀枝花市国有资本经营预算收支执行表</t>
  </si>
  <si>
    <t xml:space="preserve">    利润收入</t>
  </si>
  <si>
    <t>一、社会保障和就业支出</t>
  </si>
  <si>
    <t xml:space="preserve">    股利、股息收入</t>
  </si>
  <si>
    <t>补充全国社会保障基金</t>
  </si>
  <si>
    <t xml:space="preserve">    产权转让收入</t>
  </si>
  <si>
    <t>国有资本经营预算补充社保基金支出</t>
  </si>
  <si>
    <t xml:space="preserve">    清算收入</t>
  </si>
  <si>
    <t xml:space="preserve">    其他国有资本经营预算收入</t>
  </si>
  <si>
    <t>收入合计</t>
  </si>
  <si>
    <t>支出合计</t>
  </si>
  <si>
    <t>上年结转</t>
  </si>
  <si>
    <t>国有资本经营收入</t>
  </si>
  <si>
    <t>国有资本经营支出</t>
  </si>
  <si>
    <t>2020年攀枝花市市本级国有资本经营预算收入执行表</t>
  </si>
  <si>
    <t>2020年攀枝花市市本级国有资本经营预算支出执行表</t>
  </si>
  <si>
    <t>2020年攀枝花市本级国有资本经营预算收支执行表</t>
  </si>
  <si>
    <t xml:space="preserve">  利润收入</t>
  </si>
  <si>
    <t>一、解决历史遗留问题及改革成本支出</t>
  </si>
  <si>
    <t xml:space="preserve">  股利、股息收入</t>
  </si>
  <si>
    <t xml:space="preserve">  产权转让收入</t>
  </si>
  <si>
    <t xml:space="preserve">  清算收入</t>
  </si>
  <si>
    <t xml:space="preserve">  其他国有资本经营预算收入</t>
  </si>
  <si>
    <t>二、国有企业资本金注入</t>
  </si>
  <si>
    <t>三、国有企业政策性补贴</t>
  </si>
  <si>
    <t>四、金融国有资本经营预算支出</t>
  </si>
  <si>
    <t>五、其他国有资本经营预算支出</t>
  </si>
  <si>
    <t xml:space="preserve">  转移性支出</t>
  </si>
  <si>
    <t>国有资本经营收入总计</t>
  </si>
  <si>
    <t>国有资本经营支出总计</t>
  </si>
  <si>
    <t>2020年攀枝花市全市及市本级社会保险基金收入执行表</t>
  </si>
  <si>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</si>
  <si>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t>简要说明</t>
  </si>
  <si>
    <t>一、企业职工基本养老保险基金收入</t>
  </si>
  <si>
    <t xml:space="preserve">    企业职工养老保险实行的是省级统筹。</t>
  </si>
  <si>
    <t xml:space="preserve">    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</si>
  <si>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</si>
  <si>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</si>
  <si>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</si>
  <si>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</si>
  <si>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</si>
  <si>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 xml:space="preserve">    其中：失业保险费收入</t>
  </si>
  <si>
    <t xml:space="preserve">          失业保险基金财政补贴收入</t>
  </si>
  <si>
    <t xml:space="preserve">          失业保险基金利息收入</t>
  </si>
  <si>
    <t xml:space="preserve">          失业保险基金转移收入</t>
  </si>
  <si>
    <t xml:space="preserve">          其他失业保险基金收入</t>
  </si>
  <si>
    <t xml:space="preserve">          失业保险基金上级补助收入</t>
  </si>
  <si>
    <t>三、城镇职工基本医疗保险基金收入</t>
  </si>
  <si>
    <t xml:space="preserve">    其中：城镇职工基本医疗保险费收入</t>
  </si>
  <si>
    <t xml:space="preserve">          城镇职工基本医疗保险基金财政补贴收入</t>
  </si>
  <si>
    <t xml:space="preserve">          城镇职工基本医疗保险基金利息收入</t>
  </si>
  <si>
    <t xml:space="preserve">          城镇职工基本医疗保险基金转移收入</t>
  </si>
  <si>
    <t xml:space="preserve">          其他城镇职工基本医疗保险基金收入</t>
  </si>
  <si>
    <t>四、工伤保险基金收入</t>
  </si>
  <si>
    <t xml:space="preserve">    其中：工伤保险费收入</t>
  </si>
  <si>
    <t xml:space="preserve">          工伤保险基金财政补贴收入</t>
  </si>
  <si>
    <t xml:space="preserve">          工伤保险基金利息收入</t>
  </si>
  <si>
    <t xml:space="preserve">          其他工伤保险基金收入</t>
  </si>
  <si>
    <t>五、生育保险基金收入</t>
  </si>
  <si>
    <t xml:space="preserve">    其中：生育保险费收入</t>
  </si>
  <si>
    <t xml:space="preserve">          生育保险基金财政补贴收入</t>
  </si>
  <si>
    <t xml:space="preserve">          生育保险基金利息收入</t>
  </si>
  <si>
    <t xml:space="preserve">          其他生育保险基金收入</t>
  </si>
  <si>
    <t>六、城乡居民基本养老保险基金收入</t>
  </si>
  <si>
    <t xml:space="preserve">    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</si>
  <si>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</si>
  <si>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</si>
  <si>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</si>
  <si>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</si>
  <si>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城乡居民基本养老保险基金转移收入</t>
  </si>
  <si>
    <t xml:space="preserve">          其他城乡居民基本养老保险基金收入</t>
  </si>
  <si>
    <t>七、机关事业单位基本养老保险基金收入</t>
  </si>
  <si>
    <t xml:space="preserve">    机关事业单位养老保险实行的是省级统筹。</t>
  </si>
  <si>
    <t xml:space="preserve">    其中：机关事业单位基本养老保险费收入</t>
  </si>
  <si>
    <t xml:space="preserve">          机关事业单位基本养老保险基金财政补助收入</t>
  </si>
  <si>
    <t xml:space="preserve">          机关事业单位基本养老保险基金利息收入</t>
  </si>
  <si>
    <t xml:space="preserve">          机关事业单位基本养老保险基金委托投资收益</t>
  </si>
  <si>
    <t xml:space="preserve">          其他机关事业单位基本养老保险基金收入</t>
  </si>
  <si>
    <t>八、城乡居民基本医疗保险基金收入</t>
  </si>
  <si>
    <t xml:space="preserve">    其中：城乡居民基本医疗保险基金缴费收入</t>
  </si>
  <si>
    <t xml:space="preserve">          城乡居民基本医疗保险基金财政补贴收入</t>
  </si>
  <si>
    <t xml:space="preserve">          城乡居民基本医疗保险基金利息收入</t>
  </si>
  <si>
    <t xml:space="preserve">          其他城乡居民基本医疗保险基金收入</t>
  </si>
  <si>
    <t>社会保险基金收入合计</t>
  </si>
  <si>
    <t>2020年攀枝花市全市及市本级社会保险基金支出执行表</t>
  </si>
  <si>
    <t>一、企业职工基本养老保险基金支出</t>
  </si>
  <si>
    <t xml:space="preserve">    企业职工养老保险实行的是省级统筹</t>
  </si>
  <si>
    <t xml:space="preserve">    其中：基本养老金</t>
  </si>
  <si>
    <t xml:space="preserve">          医疗补助金</t>
  </si>
  <si>
    <t xml:space="preserve">          丧葬抚恤补助</t>
  </si>
  <si>
    <t xml:space="preserve">          转移支出</t>
  </si>
  <si>
    <t xml:space="preserve">          其他企业职工基本养老保险基金支出</t>
  </si>
  <si>
    <t xml:space="preserve">          企业职工基本养老保险上解上级支出</t>
  </si>
  <si>
    <t>二、失业保险基金支出</t>
  </si>
  <si>
    <t xml:space="preserve">    其中：失业保险金</t>
  </si>
  <si>
    <t xml:space="preserve">          医疗保险费</t>
  </si>
  <si>
    <t xml:space="preserve">          职业培训和职业介绍补贴</t>
  </si>
  <si>
    <t xml:space="preserve">          其他费用支出</t>
  </si>
  <si>
    <t xml:space="preserve">          技能提升补贴支出</t>
  </si>
  <si>
    <t xml:space="preserve">          稳岗补贴支出</t>
  </si>
  <si>
    <t xml:space="preserve">          其他失业保险基金支出</t>
  </si>
  <si>
    <t xml:space="preserve">          失业保险基金上解上级支出</t>
  </si>
  <si>
    <t>三、城镇职工基本医疗保险基金支出</t>
  </si>
  <si>
    <t xml:space="preserve">    其中：城镇职工基本医疗保险统筹基金待遇支出</t>
  </si>
  <si>
    <t xml:space="preserve">          城镇职工基本医疗保险个人账户基金待遇支出</t>
  </si>
  <si>
    <t xml:space="preserve">          其他城镇职工基本医疗保险基金支出</t>
  </si>
  <si>
    <t>四、工伤保险基金支出</t>
  </si>
  <si>
    <t xml:space="preserve">    其中：工伤保险待遇</t>
  </si>
  <si>
    <t xml:space="preserve">          劳动能力鉴定支出</t>
  </si>
  <si>
    <t xml:space="preserve">          工伤预防费用支出</t>
  </si>
  <si>
    <t xml:space="preserve">          其他工伤保险基金支出</t>
  </si>
  <si>
    <t xml:space="preserve">         上解上级支出</t>
  </si>
  <si>
    <t>五、生育保险基金支出</t>
  </si>
  <si>
    <t xml:space="preserve">    其中：生育医疗费用支出</t>
  </si>
  <si>
    <t xml:space="preserve">          生育津贴支出</t>
  </si>
  <si>
    <t xml:space="preserve">          其他生育保险基金支出</t>
  </si>
  <si>
    <t>六、城乡居民基本养老保险基金支出</t>
  </si>
  <si>
    <t xml:space="preserve">    其中：基础养老金支出</t>
  </si>
  <si>
    <t xml:space="preserve">          个人账户养老金支出</t>
  </si>
  <si>
    <t xml:space="preserve">          丧葬抚恤补助支出</t>
  </si>
  <si>
    <t xml:space="preserve">          其他城乡居民基本养老保险基金支出</t>
  </si>
  <si>
    <t>七、机关事业单位基本养老保险基金支出</t>
  </si>
  <si>
    <t xml:space="preserve">    其中：基本养老金支出</t>
  </si>
  <si>
    <t xml:space="preserve">          其他机关事业单位基本养老保险基金支出</t>
  </si>
  <si>
    <t>八、城乡居民基本医疗保险基金支出</t>
  </si>
  <si>
    <t xml:space="preserve">    其中：城乡居民基本医疗保险基金医疗待遇支出</t>
  </si>
  <si>
    <t xml:space="preserve">          大病医疗保险支出</t>
  </si>
  <si>
    <t xml:space="preserve">          其他城乡居民基本医疗保险基金支出</t>
  </si>
  <si>
    <t>社会保险基金支出合计</t>
  </si>
  <si>
    <r>
      <rPr>
        <b/>
        <sz val="16"/>
        <color theme="1"/>
        <rFont val="Times New Roman"/>
        <charset val="134"/>
      </rPr>
      <t>2020</t>
    </r>
    <r>
      <rPr>
        <b/>
        <sz val="16"/>
        <color theme="1"/>
        <rFont val="宋体"/>
        <charset val="134"/>
      </rPr>
      <t>年攀枝花市及市本级社会保险基金收支决算平衡表</t>
    </r>
  </si>
  <si>
    <r>
      <rPr>
        <sz val="11"/>
        <color theme="1"/>
        <rFont val="宋体"/>
        <charset val="134"/>
      </rPr>
      <t>单位：万元</t>
    </r>
  </si>
  <si>
    <t>全市</t>
  </si>
  <si>
    <t>市级</t>
  </si>
  <si>
    <r>
      <rPr>
        <b/>
        <sz val="11"/>
        <color theme="1"/>
        <rFont val="宋体"/>
        <charset val="134"/>
      </rPr>
      <t>社会保险基金收入</t>
    </r>
  </si>
  <si>
    <r>
      <rPr>
        <b/>
        <sz val="11"/>
        <color theme="1"/>
        <rFont val="宋体"/>
        <charset val="134"/>
      </rPr>
      <t>社会保险基金支出</t>
    </r>
  </si>
  <si>
    <r>
      <rPr>
        <sz val="11"/>
        <color theme="1"/>
        <rFont val="Times New Roman"/>
        <charset val="134"/>
      </rPr>
      <t xml:space="preserve">  </t>
    </r>
    <r>
      <rPr>
        <sz val="11"/>
        <color theme="1"/>
        <rFont val="宋体"/>
        <charset val="134"/>
      </rPr>
      <t>企业职工基本养老保险基金收入</t>
    </r>
  </si>
  <si>
    <r>
      <rPr>
        <sz val="11"/>
        <color theme="1"/>
        <rFont val="Times New Roman"/>
        <charset val="134"/>
      </rPr>
      <t xml:space="preserve">    </t>
    </r>
    <r>
      <rPr>
        <sz val="11"/>
        <color theme="1"/>
        <rFont val="宋体"/>
        <charset val="134"/>
      </rPr>
      <t>企业职工基本养老保险基金支出</t>
    </r>
  </si>
  <si>
    <r>
      <rPr>
        <sz val="11"/>
        <color theme="1"/>
        <rFont val="Times New Roman"/>
        <charset val="134"/>
      </rPr>
      <t xml:space="preserve">  </t>
    </r>
    <r>
      <rPr>
        <sz val="11"/>
        <color theme="1"/>
        <rFont val="宋体"/>
        <charset val="134"/>
      </rPr>
      <t>城乡居民基本养老保险基金收入</t>
    </r>
  </si>
  <si>
    <r>
      <rPr>
        <sz val="11"/>
        <color theme="1"/>
        <rFont val="Times New Roman"/>
        <charset val="134"/>
      </rPr>
      <t xml:space="preserve">    </t>
    </r>
    <r>
      <rPr>
        <sz val="11"/>
        <color theme="1"/>
        <rFont val="宋体"/>
        <charset val="134"/>
      </rPr>
      <t>城乡居民基本养老保险基金支出</t>
    </r>
  </si>
  <si>
    <r>
      <rPr>
        <sz val="11"/>
        <color theme="1"/>
        <rFont val="Times New Roman"/>
        <charset val="134"/>
      </rPr>
      <t xml:space="preserve">  </t>
    </r>
    <r>
      <rPr>
        <sz val="11"/>
        <color theme="1"/>
        <rFont val="宋体"/>
        <charset val="134"/>
      </rPr>
      <t>职工基本医疗保险</t>
    </r>
    <r>
      <rPr>
        <sz val="11"/>
        <color theme="1"/>
        <rFont val="Times New Roman"/>
        <charset val="134"/>
      </rPr>
      <t>(</t>
    </r>
    <r>
      <rPr>
        <sz val="11"/>
        <color theme="1"/>
        <rFont val="宋体"/>
        <charset val="134"/>
      </rPr>
      <t>含生育保险）基金收入</t>
    </r>
  </si>
  <si>
    <r>
      <rPr>
        <sz val="11"/>
        <color theme="1"/>
        <rFont val="Times New Roman"/>
        <charset val="134"/>
      </rPr>
      <t xml:space="preserve">     </t>
    </r>
    <r>
      <rPr>
        <sz val="11"/>
        <color theme="1"/>
        <rFont val="宋体"/>
        <charset val="134"/>
      </rPr>
      <t>职工基本医疗保险基金支出</t>
    </r>
  </si>
  <si>
    <r>
      <rPr>
        <sz val="11"/>
        <color theme="1"/>
        <rFont val="Times New Roman"/>
        <charset val="134"/>
      </rPr>
      <t xml:space="preserve">  </t>
    </r>
    <r>
      <rPr>
        <sz val="11"/>
        <color theme="1"/>
        <rFont val="宋体"/>
        <charset val="134"/>
      </rPr>
      <t>城乡居民基本医疗保险基金收入</t>
    </r>
  </si>
  <si>
    <r>
      <rPr>
        <sz val="11"/>
        <color theme="1"/>
        <rFont val="Times New Roman"/>
        <charset val="134"/>
      </rPr>
      <t xml:space="preserve">     </t>
    </r>
    <r>
      <rPr>
        <sz val="11"/>
        <color theme="1"/>
        <rFont val="宋体"/>
        <charset val="134"/>
      </rPr>
      <t>城乡居民基本医疗保险基金支出</t>
    </r>
  </si>
  <si>
    <r>
      <rPr>
        <sz val="11"/>
        <color theme="1"/>
        <rFont val="Times New Roman"/>
        <charset val="134"/>
      </rPr>
      <t xml:space="preserve">  </t>
    </r>
    <r>
      <rPr>
        <sz val="11"/>
        <color theme="1"/>
        <rFont val="宋体"/>
        <charset val="134"/>
      </rPr>
      <t>工伤保险基金收入</t>
    </r>
  </si>
  <si>
    <r>
      <rPr>
        <sz val="11"/>
        <color theme="1"/>
        <rFont val="Times New Roman"/>
        <charset val="134"/>
      </rPr>
      <t xml:space="preserve">    </t>
    </r>
    <r>
      <rPr>
        <sz val="11"/>
        <color theme="1"/>
        <rFont val="宋体"/>
        <charset val="134"/>
      </rPr>
      <t>工伤保险基金支出</t>
    </r>
  </si>
  <si>
    <r>
      <rPr>
        <sz val="11"/>
        <color theme="1"/>
        <rFont val="Times New Roman"/>
        <charset val="134"/>
      </rPr>
      <t xml:space="preserve">  </t>
    </r>
    <r>
      <rPr>
        <sz val="11"/>
        <color theme="1"/>
        <rFont val="宋体"/>
        <charset val="134"/>
      </rPr>
      <t>失业保险基金收入</t>
    </r>
  </si>
  <si>
    <r>
      <rPr>
        <sz val="11"/>
        <color theme="1"/>
        <rFont val="Times New Roman"/>
        <charset val="134"/>
      </rPr>
      <t xml:space="preserve">    </t>
    </r>
    <r>
      <rPr>
        <sz val="11"/>
        <color theme="1"/>
        <rFont val="宋体"/>
        <charset val="134"/>
      </rPr>
      <t>失业保险基金支出</t>
    </r>
  </si>
  <si>
    <r>
      <rPr>
        <b/>
        <sz val="11"/>
        <color theme="1"/>
        <rFont val="宋体"/>
        <charset val="134"/>
      </rPr>
      <t>上年结余收入</t>
    </r>
  </si>
  <si>
    <r>
      <rPr>
        <b/>
        <sz val="11"/>
        <color theme="1"/>
        <rFont val="宋体"/>
        <charset val="134"/>
      </rPr>
      <t>年终结余</t>
    </r>
  </si>
  <si>
    <r>
      <rPr>
        <b/>
        <sz val="11"/>
        <color theme="1"/>
        <rFont val="宋体"/>
        <charset val="134"/>
      </rPr>
      <t>社会保险基金总收入</t>
    </r>
  </si>
  <si>
    <r>
      <rPr>
        <b/>
        <sz val="11"/>
        <color theme="1"/>
        <rFont val="宋体"/>
        <charset val="134"/>
      </rPr>
      <t>社会保险基金总支出</t>
    </r>
  </si>
</sst>
</file>

<file path=xl/styles.xml><?xml version="1.0" encoding="utf-8"?>
<styleSheet xmlns="http://schemas.openxmlformats.org/spreadsheetml/2006/main">
  <numFmts count="8">
    <numFmt numFmtId="176" formatCode="0.0%"/>
    <numFmt numFmtId="41" formatCode="_ * #,##0_ ;_ * \-#,##0_ ;_ * &quot;-&quot;_ ;_ @_ "/>
    <numFmt numFmtId="44" formatCode="_ &quot;￥&quot;* #,##0.00_ ;_ &quot;￥&quot;* \-#,##0.00_ ;_ &quot;￥&quot;* &quot;-&quot;??_ ;_ @_ "/>
    <numFmt numFmtId="177" formatCode="_ * #,##0_ ;_ * \-#,##0_ ;_ * &quot;-&quot;??_ ;_ @_ "/>
    <numFmt numFmtId="178" formatCode="#,##0_ "/>
    <numFmt numFmtId="42" formatCode="_ &quot;￥&quot;* #,##0_ ;_ &quot;￥&quot;* \-#,##0_ ;_ &quot;￥&quot;* &quot;-&quot;_ ;_ @_ "/>
    <numFmt numFmtId="179" formatCode="0_);[Red]\(0\)"/>
    <numFmt numFmtId="43" formatCode="_ * #,##0.00_ ;_ * \-#,##0.00_ ;_ * &quot;-&quot;??_ ;_ @_ "/>
  </numFmts>
  <fonts count="70">
    <font>
      <sz val="11"/>
      <color theme="1"/>
      <name val="宋体"/>
      <charset val="134"/>
      <scheme val="minor"/>
    </font>
    <font>
      <sz val="11"/>
      <color theme="1"/>
      <name val="Times New Roman"/>
      <charset val="134"/>
    </font>
    <font>
      <b/>
      <sz val="12"/>
      <color theme="1"/>
      <name val="宋体"/>
      <charset val="134"/>
      <scheme val="minor"/>
    </font>
    <font>
      <b/>
      <sz val="12"/>
      <color theme="1"/>
      <name val="Times New Roman"/>
      <charset val="134"/>
    </font>
    <font>
      <b/>
      <sz val="11"/>
      <color theme="1"/>
      <name val="Times New Roman"/>
      <charset val="134"/>
    </font>
    <font>
      <b/>
      <sz val="16"/>
      <color theme="1"/>
      <name val="Times New Roman"/>
      <charset val="134"/>
    </font>
    <font>
      <b/>
      <sz val="12"/>
      <color theme="1"/>
      <name val="宋体"/>
      <charset val="134"/>
    </font>
    <font>
      <b/>
      <sz val="12"/>
      <color theme="1"/>
      <name val="方正书宋_GBK"/>
      <charset val="134"/>
    </font>
    <font>
      <b/>
      <sz val="11"/>
      <color rgb="FFFF0000"/>
      <name val="Times New Roman"/>
      <charset val="134"/>
    </font>
    <font>
      <b/>
      <sz val="20"/>
      <name val="宋体"/>
      <charset val="134"/>
    </font>
    <font>
      <sz val="12"/>
      <name val="宋体"/>
      <charset val="134"/>
    </font>
    <font>
      <b/>
      <sz val="12"/>
      <name val="宋体"/>
      <charset val="134"/>
    </font>
    <font>
      <sz val="10"/>
      <name val="宋体"/>
      <charset val="134"/>
    </font>
    <font>
      <b/>
      <sz val="18"/>
      <name val="宋体"/>
      <charset val="134"/>
    </font>
    <font>
      <sz val="11"/>
      <name val="宋体"/>
      <charset val="134"/>
    </font>
    <font>
      <sz val="9"/>
      <name val="宋体"/>
      <charset val="134"/>
    </font>
    <font>
      <sz val="10"/>
      <color theme="1"/>
      <name val="宋体"/>
      <charset val="134"/>
      <scheme val="minor"/>
    </font>
    <font>
      <sz val="15"/>
      <color indexed="8"/>
      <name val="方正小标宋简体"/>
      <charset val="134"/>
    </font>
    <font>
      <sz val="9"/>
      <color indexed="8"/>
      <name val="宋体"/>
      <charset val="134"/>
    </font>
    <font>
      <b/>
      <sz val="10"/>
      <name val="宋体"/>
      <charset val="134"/>
    </font>
    <font>
      <sz val="10"/>
      <color indexed="8"/>
      <name val="宋体"/>
      <charset val="134"/>
    </font>
    <font>
      <b/>
      <sz val="10"/>
      <color indexed="8"/>
      <name val="宋体"/>
      <charset val="134"/>
    </font>
    <font>
      <b/>
      <sz val="10"/>
      <color theme="1"/>
      <name val="宋体"/>
      <charset val="134"/>
      <scheme val="minor"/>
    </font>
    <font>
      <b/>
      <sz val="11"/>
      <color theme="1"/>
      <name val="宋体"/>
      <charset val="134"/>
      <scheme val="minor"/>
    </font>
    <font>
      <sz val="18"/>
      <color indexed="8"/>
      <name val="方正小标宋简体"/>
      <charset val="134"/>
    </font>
    <font>
      <sz val="12"/>
      <color theme="1"/>
      <name val="宋体"/>
      <charset val="134"/>
      <scheme val="minor"/>
    </font>
    <font>
      <sz val="16"/>
      <color indexed="8"/>
      <name val="方正小标宋简体"/>
      <charset val="134"/>
    </font>
    <font>
      <sz val="17"/>
      <color indexed="8"/>
      <name val="方正小标宋简体"/>
      <charset val="134"/>
    </font>
    <font>
      <sz val="12"/>
      <color indexed="8"/>
      <name val="黑体"/>
      <charset val="134"/>
    </font>
    <font>
      <sz val="11"/>
      <color indexed="8"/>
      <name val="宋体"/>
      <charset val="134"/>
    </font>
    <font>
      <sz val="19"/>
      <color indexed="8"/>
      <name val="方正小标宋简体"/>
      <charset val="134"/>
    </font>
    <font>
      <sz val="14"/>
      <color indexed="8"/>
      <name val="宋体"/>
      <charset val="134"/>
    </font>
    <font>
      <b/>
      <sz val="12"/>
      <color indexed="8"/>
      <name val="宋体"/>
      <charset val="134"/>
    </font>
    <font>
      <b/>
      <sz val="11"/>
      <color indexed="8"/>
      <name val="宋体"/>
      <charset val="134"/>
    </font>
    <font>
      <b/>
      <sz val="11"/>
      <name val="宋体"/>
      <charset val="134"/>
    </font>
    <font>
      <b/>
      <sz val="14"/>
      <color indexed="8"/>
      <name val="宋体"/>
      <charset val="134"/>
    </font>
    <font>
      <sz val="8"/>
      <color indexed="8"/>
      <name val="宋体"/>
      <charset val="134"/>
    </font>
    <font>
      <sz val="18"/>
      <color indexed="8"/>
      <name val="黑体"/>
      <charset val="134"/>
    </font>
    <font>
      <b/>
      <sz val="12"/>
      <color indexed="8"/>
      <name val="黑体"/>
      <charset val="134"/>
    </font>
    <font>
      <b/>
      <sz val="10"/>
      <color indexed="8"/>
      <name val="宋体"/>
      <charset val="134"/>
      <scheme val="minor"/>
    </font>
    <font>
      <b/>
      <sz val="10"/>
      <name val="宋体"/>
      <charset val="134"/>
      <scheme val="minor"/>
    </font>
    <font>
      <sz val="10"/>
      <color indexed="8"/>
      <name val="黑体"/>
      <charset val="134"/>
    </font>
    <font>
      <b/>
      <sz val="16"/>
      <color indexed="8"/>
      <name val="宋体"/>
      <charset val="134"/>
    </font>
    <font>
      <b/>
      <sz val="10.5"/>
      <name val="宋体"/>
      <charset val="134"/>
    </font>
    <font>
      <b/>
      <sz val="10.5"/>
      <color indexed="8"/>
      <name val="宋体"/>
      <charset val="134"/>
    </font>
    <font>
      <b/>
      <sz val="10"/>
      <color indexed="8"/>
      <name val="黑体"/>
      <charset val="134"/>
    </font>
    <font>
      <sz val="11"/>
      <color indexed="8"/>
      <name val="黑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6"/>
      <color theme="1"/>
      <name val="宋体"/>
      <charset val="134"/>
    </font>
    <font>
      <sz val="11"/>
      <color theme="1"/>
      <name val="宋体"/>
      <charset val="134"/>
    </font>
    <font>
      <b/>
      <sz val="11"/>
      <color theme="1"/>
      <name val="宋体"/>
      <charset val="134"/>
    </font>
    <font>
      <b/>
      <sz val="12"/>
      <name val="Times New Roman"/>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8"/>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style="thin">
        <color auto="true"/>
      </left>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0" fontId="10" fillId="0" borderId="0">
      <alignment vertical="center"/>
    </xf>
    <xf numFmtId="0" fontId="10" fillId="0" borderId="0">
      <alignment vertical="center"/>
    </xf>
    <xf numFmtId="0" fontId="10" fillId="0" borderId="0"/>
    <xf numFmtId="0" fontId="0" fillId="0" borderId="0">
      <alignment vertical="center"/>
    </xf>
    <xf numFmtId="0" fontId="0" fillId="0" borderId="0">
      <alignment vertical="center"/>
    </xf>
    <xf numFmtId="0" fontId="48" fillId="18" borderId="0" applyNumberFormat="false" applyBorder="false" applyAlignment="false" applyProtection="false">
      <alignment vertical="center"/>
    </xf>
    <xf numFmtId="0" fontId="47" fillId="21" borderId="0" applyNumberFormat="false" applyBorder="false" applyAlignment="false" applyProtection="false">
      <alignment vertical="center"/>
    </xf>
    <xf numFmtId="0" fontId="59" fillId="22" borderId="17" applyNumberFormat="false" applyAlignment="false" applyProtection="false">
      <alignment vertical="center"/>
    </xf>
    <xf numFmtId="0" fontId="57" fillId="17" borderId="16" applyNumberFormat="false" applyAlignment="false" applyProtection="false">
      <alignment vertical="center"/>
    </xf>
    <xf numFmtId="0" fontId="56" fillId="15" borderId="0" applyNumberFormat="false" applyBorder="false" applyAlignment="false" applyProtection="false">
      <alignment vertical="center"/>
    </xf>
    <xf numFmtId="43" fontId="29" fillId="0" borderId="0" applyFont="false" applyFill="false" applyBorder="false" applyAlignment="false" applyProtection="false">
      <alignment vertical="center"/>
    </xf>
    <xf numFmtId="0" fontId="53" fillId="0" borderId="14" applyNumberFormat="false" applyFill="false" applyAlignment="false" applyProtection="false">
      <alignment vertical="center"/>
    </xf>
    <xf numFmtId="0" fontId="58" fillId="0" borderId="0" applyNumberFormat="false" applyFill="false" applyBorder="false" applyAlignment="false" applyProtection="false">
      <alignment vertical="center"/>
    </xf>
    <xf numFmtId="0" fontId="52" fillId="0" borderId="14" applyNumberFormat="false" applyFill="false" applyAlignment="false" applyProtection="false">
      <alignment vertical="center"/>
    </xf>
    <xf numFmtId="0" fontId="47"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7" fillId="19"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48" fillId="16" borderId="0" applyNumberFormat="false" applyBorder="false" applyAlignment="false" applyProtection="false">
      <alignment vertical="center"/>
    </xf>
    <xf numFmtId="0" fontId="50" fillId="0" borderId="13" applyNumberFormat="false" applyFill="false" applyAlignment="false" applyProtection="false">
      <alignment vertical="center"/>
    </xf>
    <xf numFmtId="0" fontId="54" fillId="0" borderId="15" applyNumberFormat="false" applyFill="false" applyAlignment="false" applyProtection="false">
      <alignment vertical="center"/>
    </xf>
    <xf numFmtId="0" fontId="47" fillId="23" borderId="0" applyNumberFormat="false" applyBorder="false" applyAlignment="false" applyProtection="false">
      <alignment vertical="center"/>
    </xf>
    <xf numFmtId="0" fontId="10" fillId="0" borderId="0">
      <alignment vertical="center"/>
    </xf>
    <xf numFmtId="0" fontId="47" fillId="20" borderId="0" applyNumberFormat="false" applyBorder="false" applyAlignment="false" applyProtection="false">
      <alignment vertical="center"/>
    </xf>
    <xf numFmtId="0" fontId="48" fillId="2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47" fillId="26" borderId="0" applyNumberFormat="false" applyBorder="false" applyAlignment="false" applyProtection="false">
      <alignment vertical="center"/>
    </xf>
    <xf numFmtId="0" fontId="61" fillId="0" borderId="19" applyNumberFormat="false" applyFill="false" applyAlignment="false" applyProtection="false">
      <alignment vertical="center"/>
    </xf>
    <xf numFmtId="0" fontId="50" fillId="0" borderId="0" applyNumberFormat="false" applyFill="false" applyBorder="false" applyAlignment="false" applyProtection="false">
      <alignment vertical="center"/>
    </xf>
    <xf numFmtId="0" fontId="47"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63" fillId="0" borderId="0" applyNumberFormat="false" applyFill="false" applyBorder="false" applyAlignment="false" applyProtection="false">
      <alignment vertical="center"/>
    </xf>
    <xf numFmtId="0" fontId="10" fillId="0" borderId="0">
      <alignment vertical="center"/>
    </xf>
    <xf numFmtId="0" fontId="47" fillId="30" borderId="0" applyNumberFormat="false" applyBorder="false" applyAlignment="false" applyProtection="false">
      <alignment vertical="center"/>
    </xf>
    <xf numFmtId="0" fontId="0" fillId="24" borderId="18" applyNumberFormat="false" applyFont="false" applyAlignment="false" applyProtection="false">
      <alignment vertical="center"/>
    </xf>
    <xf numFmtId="0" fontId="10" fillId="0" borderId="0"/>
    <xf numFmtId="0" fontId="48" fillId="31" borderId="0" applyNumberFormat="false" applyBorder="false" applyAlignment="false" applyProtection="false">
      <alignment vertical="center"/>
    </xf>
    <xf numFmtId="0" fontId="64" fillId="32" borderId="0" applyNumberFormat="false" applyBorder="false" applyAlignment="false" applyProtection="false">
      <alignment vertical="center"/>
    </xf>
    <xf numFmtId="0" fontId="47" fillId="33" borderId="0" applyNumberFormat="false" applyBorder="false" applyAlignment="false" applyProtection="false">
      <alignment vertical="center"/>
    </xf>
    <xf numFmtId="0" fontId="62" fillId="27" borderId="0" applyNumberFormat="false" applyBorder="false" applyAlignment="false" applyProtection="false">
      <alignment vertical="center"/>
    </xf>
    <xf numFmtId="0" fontId="65" fillId="22" borderId="12" applyNumberFormat="false" applyAlignment="false" applyProtection="false">
      <alignment vertical="center"/>
    </xf>
    <xf numFmtId="0" fontId="48" fillId="29" borderId="0" applyNumberFormat="false" applyBorder="false" applyAlignment="false" applyProtection="false">
      <alignment vertical="center"/>
    </xf>
    <xf numFmtId="0" fontId="48" fillId="34" borderId="0" applyNumberFormat="false" applyBorder="false" applyAlignment="false" applyProtection="false">
      <alignment vertical="center"/>
    </xf>
    <xf numFmtId="0" fontId="48" fillId="13" borderId="0" applyNumberFormat="false" applyBorder="false" applyAlignment="false" applyProtection="false">
      <alignment vertical="center"/>
    </xf>
    <xf numFmtId="0" fontId="48" fillId="12" borderId="0" applyNumberFormat="false" applyBorder="false" applyAlignment="false" applyProtection="false">
      <alignment vertical="center"/>
    </xf>
    <xf numFmtId="0" fontId="48" fillId="1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8"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8" fillId="9" borderId="0" applyNumberFormat="false" applyBorder="false" applyAlignment="false" applyProtection="false">
      <alignment vertical="center"/>
    </xf>
    <xf numFmtId="0" fontId="47" fillId="8" borderId="0" applyNumberFormat="false" applyBorder="false" applyAlignment="false" applyProtection="false">
      <alignment vertical="center"/>
    </xf>
    <xf numFmtId="0" fontId="49" fillId="7" borderId="12" applyNumberFormat="false" applyAlignment="false" applyProtection="false">
      <alignment vertical="center"/>
    </xf>
    <xf numFmtId="0" fontId="47" fillId="6" borderId="0" applyNumberFormat="false" applyBorder="false" applyAlignment="false" applyProtection="false">
      <alignment vertical="center"/>
    </xf>
    <xf numFmtId="0" fontId="48" fillId="5" borderId="0" applyNumberFormat="false" applyBorder="false" applyAlignment="false" applyProtection="false">
      <alignment vertical="center"/>
    </xf>
    <xf numFmtId="0" fontId="47" fillId="4" borderId="0" applyNumberFormat="false" applyBorder="false" applyAlignment="false" applyProtection="false">
      <alignment vertical="center"/>
    </xf>
  </cellStyleXfs>
  <cellXfs count="305">
    <xf numFmtId="0" fontId="0" fillId="0" borderId="0" xfId="0"/>
    <xf numFmtId="0" fontId="1" fillId="0" borderId="0" xfId="0" applyFont="true" applyAlignment="true">
      <alignment vertical="center"/>
    </xf>
    <xf numFmtId="0" fontId="2" fillId="0" borderId="0" xfId="0" applyFont="true"/>
    <xf numFmtId="0" fontId="3" fillId="0" borderId="0" xfId="0" applyFont="true" applyAlignment="true">
      <alignment horizontal="center" vertical="center"/>
    </xf>
    <xf numFmtId="0" fontId="4" fillId="0" borderId="0" xfId="0" applyFont="true" applyAlignment="true">
      <alignment horizontal="left" vertical="center"/>
    </xf>
    <xf numFmtId="0" fontId="4" fillId="0" borderId="0" xfId="0" applyFont="true" applyFill="true" applyAlignment="true">
      <alignment horizontal="center" vertical="center"/>
    </xf>
    <xf numFmtId="0" fontId="4" fillId="0" borderId="0" xfId="0" applyFont="true" applyAlignment="true">
      <alignment horizontal="center" vertical="center"/>
    </xf>
    <xf numFmtId="0" fontId="5" fillId="0" borderId="0" xfId="0" applyFont="true" applyAlignment="true">
      <alignment horizontal="center" vertical="center"/>
    </xf>
    <xf numFmtId="0" fontId="6" fillId="0" borderId="1" xfId="0" applyFont="true" applyBorder="true" applyAlignment="true">
      <alignment horizontal="center" vertical="center"/>
    </xf>
    <xf numFmtId="0" fontId="7" fillId="0" borderId="1" xfId="0" applyFont="true" applyBorder="true" applyAlignment="true">
      <alignment horizontal="center" vertical="center"/>
    </xf>
    <xf numFmtId="0" fontId="3" fillId="0" borderId="1" xfId="0" applyFont="true" applyBorder="true" applyAlignment="true">
      <alignment horizontal="center" vertical="center"/>
    </xf>
    <xf numFmtId="43" fontId="4" fillId="0" borderId="1" xfId="26" applyFont="true" applyBorder="true" applyAlignment="true">
      <alignment horizontal="left" vertical="center"/>
    </xf>
    <xf numFmtId="177" fontId="4" fillId="0" borderId="1" xfId="26" applyNumberFormat="true" applyFont="true" applyBorder="true" applyAlignment="true">
      <alignment horizontal="left" vertical="center"/>
    </xf>
    <xf numFmtId="43" fontId="1" fillId="0" borderId="1" xfId="26" applyFont="true" applyBorder="true" applyAlignment="true">
      <alignment vertical="center" wrapText="true"/>
    </xf>
    <xf numFmtId="177" fontId="1" fillId="0" borderId="1" xfId="26" applyNumberFormat="true" applyFont="true" applyBorder="true" applyAlignment="true">
      <alignment vertical="center" wrapText="true"/>
    </xf>
    <xf numFmtId="43" fontId="4" fillId="0" borderId="1" xfId="26" applyFont="true" applyFill="true" applyBorder="true" applyAlignment="true">
      <alignment horizontal="left" vertical="center"/>
    </xf>
    <xf numFmtId="177" fontId="4" fillId="0" borderId="1" xfId="26" applyNumberFormat="true" applyFont="true" applyFill="true" applyBorder="true" applyAlignment="true">
      <alignment vertical="center" wrapText="true"/>
    </xf>
    <xf numFmtId="0" fontId="4" fillId="0" borderId="1" xfId="0" applyFont="true" applyBorder="true" applyAlignment="true">
      <alignment horizontal="center" vertical="center"/>
    </xf>
    <xf numFmtId="177" fontId="4" fillId="0" borderId="1" xfId="0" applyNumberFormat="true" applyFont="true" applyBorder="true" applyAlignment="true">
      <alignment horizontal="center" vertical="center"/>
    </xf>
    <xf numFmtId="177" fontId="1" fillId="0" borderId="0" xfId="0" applyNumberFormat="true" applyFont="true" applyAlignment="true">
      <alignment vertical="center"/>
    </xf>
    <xf numFmtId="0" fontId="8" fillId="0" borderId="0" xfId="0" applyFont="true" applyFill="true" applyAlignment="true">
      <alignment horizontal="center" vertical="center"/>
    </xf>
    <xf numFmtId="0" fontId="0" fillId="0" borderId="0" xfId="0" applyFill="true" applyAlignment="true">
      <alignment horizontal="center"/>
    </xf>
    <xf numFmtId="177" fontId="0" fillId="0" borderId="0" xfId="26" applyNumberFormat="true" applyFont="true" applyFill="true" applyAlignment="true">
      <alignment horizontal="center"/>
    </xf>
    <xf numFmtId="0" fontId="9" fillId="0" borderId="0" xfId="35" applyFont="true" applyFill="true" applyAlignment="true">
      <alignment horizontal="center" vertical="center"/>
    </xf>
    <xf numFmtId="0" fontId="0" fillId="0" borderId="0" xfId="4" applyFill="true" applyAlignment="true">
      <alignment horizontal="center" vertical="center"/>
    </xf>
    <xf numFmtId="177" fontId="0" fillId="0" borderId="0" xfId="26" applyNumberFormat="true" applyFont="true" applyFill="true" applyAlignment="true">
      <alignment horizontal="center" vertical="center"/>
    </xf>
    <xf numFmtId="0" fontId="10" fillId="0" borderId="0" xfId="35" applyFont="true" applyFill="true" applyAlignment="true">
      <alignment horizontal="center"/>
    </xf>
    <xf numFmtId="178" fontId="11" fillId="0" borderId="1" xfId="23" applyNumberFormat="true" applyFont="true" applyFill="true" applyBorder="true" applyAlignment="true">
      <alignment horizontal="center" vertical="center"/>
    </xf>
    <xf numFmtId="177" fontId="11" fillId="0" borderId="1" xfId="26" applyNumberFormat="true" applyFont="true" applyFill="true" applyBorder="true" applyAlignment="true">
      <alignment horizontal="center" vertical="center" wrapText="true"/>
    </xf>
    <xf numFmtId="0" fontId="11" fillId="0" borderId="1" xfId="3" applyFont="true" applyFill="true" applyBorder="true" applyAlignment="true">
      <alignment horizontal="center" vertical="center" wrapText="true"/>
    </xf>
    <xf numFmtId="0" fontId="11" fillId="0" borderId="1" xfId="35" applyFont="true" applyFill="true" applyBorder="true" applyAlignment="true">
      <alignment horizontal="left" vertical="center" wrapText="true"/>
    </xf>
    <xf numFmtId="177" fontId="11" fillId="0" borderId="1" xfId="26" applyNumberFormat="true" applyFont="true" applyFill="true" applyBorder="true" applyAlignment="true">
      <alignment horizontal="right" vertical="center"/>
    </xf>
    <xf numFmtId="0" fontId="10" fillId="0" borderId="2" xfId="35" applyFont="true" applyFill="true" applyBorder="true" applyAlignment="true">
      <alignment horizontal="left" vertical="center" wrapText="true"/>
    </xf>
    <xf numFmtId="0" fontId="10" fillId="0" borderId="1" xfId="35" applyFont="true" applyFill="true" applyBorder="true" applyAlignment="true">
      <alignment horizontal="left" vertical="center" wrapText="true"/>
    </xf>
    <xf numFmtId="177" fontId="10" fillId="0" borderId="1" xfId="26" applyNumberFormat="true" applyFont="true" applyFill="true" applyBorder="true" applyAlignment="true">
      <alignment horizontal="right" vertical="center"/>
    </xf>
    <xf numFmtId="0" fontId="10" fillId="0" borderId="3" xfId="35" applyFont="true" applyFill="true" applyBorder="true" applyAlignment="true">
      <alignment horizontal="left" vertical="center" wrapText="true"/>
    </xf>
    <xf numFmtId="0" fontId="10" fillId="0" borderId="4" xfId="35" applyFont="true" applyFill="true" applyBorder="true" applyAlignment="true">
      <alignment horizontal="left" vertical="center" wrapText="true"/>
    </xf>
    <xf numFmtId="177" fontId="10" fillId="0" borderId="1" xfId="26" applyNumberFormat="true" applyFont="true" applyFill="true" applyBorder="true" applyAlignment="true">
      <alignment vertical="center"/>
    </xf>
    <xf numFmtId="177" fontId="10" fillId="0" borderId="1" xfId="35" applyNumberFormat="true" applyFont="true" applyFill="true" applyBorder="true" applyAlignment="true">
      <alignment horizontal="left" vertical="center" wrapText="true"/>
    </xf>
    <xf numFmtId="179" fontId="10" fillId="0" borderId="2" xfId="2" applyNumberFormat="true" applyFont="true" applyFill="true" applyBorder="true" applyAlignment="true">
      <alignment vertical="center" wrapText="true"/>
    </xf>
    <xf numFmtId="179" fontId="10" fillId="0" borderId="3" xfId="2" applyNumberFormat="true" applyFont="true" applyFill="true" applyBorder="true" applyAlignment="true">
      <alignment vertical="center" wrapText="true"/>
    </xf>
    <xf numFmtId="179" fontId="10" fillId="0" borderId="4" xfId="2" applyNumberFormat="true" applyFont="true" applyFill="true" applyBorder="true" applyAlignment="true">
      <alignment vertical="center" wrapText="true"/>
    </xf>
    <xf numFmtId="0" fontId="12" fillId="0" borderId="1" xfId="35" applyFont="true" applyFill="true" applyBorder="true" applyAlignment="true">
      <alignment vertical="center" wrapText="true"/>
    </xf>
    <xf numFmtId="10" fontId="0" fillId="0" borderId="0" xfId="49" applyNumberFormat="true" applyFont="true" applyFill="true" applyAlignment="true">
      <alignment horizontal="center"/>
    </xf>
    <xf numFmtId="0" fontId="13" fillId="0" borderId="0" xfId="35" applyFont="true" applyFill="true" applyAlignment="true">
      <alignment horizontal="center" vertical="center"/>
    </xf>
    <xf numFmtId="0" fontId="0" fillId="0" borderId="0" xfId="5" applyFill="true" applyAlignment="true">
      <alignment horizontal="center" vertical="center"/>
    </xf>
    <xf numFmtId="0" fontId="10" fillId="0" borderId="0" xfId="1" applyFont="true" applyFill="true" applyAlignment="true">
      <alignment horizontal="right" vertical="center"/>
    </xf>
    <xf numFmtId="0" fontId="11" fillId="0" borderId="1" xfId="1" applyFont="true" applyFill="true" applyBorder="true" applyAlignment="true">
      <alignment horizontal="center" vertical="center" wrapText="true"/>
    </xf>
    <xf numFmtId="0" fontId="11" fillId="0" borderId="1" xfId="1" applyFont="true" applyFill="true" applyBorder="true" applyAlignment="true">
      <alignment horizontal="left" vertical="center" wrapText="true"/>
    </xf>
    <xf numFmtId="177" fontId="11" fillId="0" borderId="1" xfId="26" applyNumberFormat="true" applyFont="true" applyFill="true" applyBorder="true" applyAlignment="true">
      <alignment horizontal="right" vertical="center" wrapText="true"/>
    </xf>
    <xf numFmtId="0" fontId="14" fillId="0" borderId="2" xfId="1" applyFont="true" applyFill="true" applyBorder="true" applyAlignment="true">
      <alignment vertical="center" wrapText="true"/>
    </xf>
    <xf numFmtId="0" fontId="10" fillId="0" borderId="1" xfId="1" applyFont="true" applyFill="true" applyBorder="true" applyAlignment="true">
      <alignment horizontal="left" vertical="center" wrapText="true"/>
    </xf>
    <xf numFmtId="177" fontId="15" fillId="0" borderId="1" xfId="26" applyNumberFormat="true" applyFont="true" applyBorder="true" applyAlignment="true">
      <alignment horizontal="right" vertical="center"/>
    </xf>
    <xf numFmtId="0" fontId="14" fillId="0" borderId="3" xfId="1" applyFont="true" applyFill="true" applyBorder="true" applyAlignment="true">
      <alignment vertical="center" wrapText="true"/>
    </xf>
    <xf numFmtId="177" fontId="10" fillId="0" borderId="1" xfId="26" applyNumberFormat="true" applyFont="true" applyFill="true" applyBorder="true" applyAlignment="true">
      <alignment horizontal="right" vertical="center" wrapText="true"/>
    </xf>
    <xf numFmtId="0" fontId="14" fillId="0" borderId="4" xfId="1" applyFont="true" applyFill="true" applyBorder="true" applyAlignment="true">
      <alignment vertical="center" wrapText="true"/>
    </xf>
    <xf numFmtId="177" fontId="0" fillId="0" borderId="1" xfId="26" applyNumberFormat="true" applyFont="true" applyBorder="true" applyAlignment="true">
      <alignment vertical="center"/>
    </xf>
    <xf numFmtId="177" fontId="0" fillId="0" borderId="0" xfId="26" applyNumberFormat="true" applyFont="true" applyAlignment="true">
      <alignment vertical="center"/>
    </xf>
    <xf numFmtId="179" fontId="14" fillId="0" borderId="2" xfId="2" applyNumberFormat="true" applyFont="true" applyFill="true" applyBorder="true" applyAlignment="true">
      <alignment vertical="center" wrapText="true"/>
    </xf>
    <xf numFmtId="179" fontId="14" fillId="0" borderId="3" xfId="2" applyNumberFormat="true" applyFont="true" applyFill="true" applyBorder="true" applyAlignment="true">
      <alignment vertical="center" wrapText="true"/>
    </xf>
    <xf numFmtId="179" fontId="14" fillId="0" borderId="4" xfId="2" applyNumberFormat="true" applyFont="true" applyFill="true" applyBorder="true" applyAlignment="true">
      <alignment vertical="center" wrapText="true"/>
    </xf>
    <xf numFmtId="0" fontId="12" fillId="0" borderId="2" xfId="1" applyFont="true" applyFill="true" applyBorder="true" applyAlignment="true">
      <alignment horizontal="left" vertical="center" wrapText="true"/>
    </xf>
    <xf numFmtId="177" fontId="0" fillId="0" borderId="1" xfId="26" applyNumberFormat="true" applyFont="true" applyBorder="true" applyAlignment="true">
      <alignment horizontal="right" vertical="center"/>
    </xf>
    <xf numFmtId="0" fontId="10" fillId="0" borderId="3" xfId="1" applyFont="true" applyFill="true" applyBorder="true" applyAlignment="true">
      <alignment horizontal="left" vertical="center" wrapText="true"/>
    </xf>
    <xf numFmtId="0" fontId="10" fillId="0" borderId="4" xfId="1" applyFont="true" applyFill="true" applyBorder="true" applyAlignment="true">
      <alignment horizontal="left" vertical="center" wrapText="true"/>
    </xf>
    <xf numFmtId="176" fontId="0" fillId="0" borderId="0" xfId="49" applyNumberFormat="true" applyFont="true" applyFill="true" applyAlignment="true">
      <alignment horizontal="center"/>
    </xf>
    <xf numFmtId="0" fontId="16" fillId="0" borderId="0" xfId="0" applyFont="true"/>
    <xf numFmtId="0" fontId="17" fillId="0" borderId="0" xfId="0" applyFont="true" applyAlignment="true">
      <alignment horizontal="center" vertical="center" wrapText="true"/>
    </xf>
    <xf numFmtId="0" fontId="18" fillId="0" borderId="5" xfId="0" applyFont="true" applyBorder="true" applyAlignment="true">
      <alignment horizontal="right" vertical="center"/>
    </xf>
    <xf numFmtId="0" fontId="19" fillId="0" borderId="1" xfId="0" applyNumberFormat="true" applyFont="true" applyFill="true" applyBorder="true" applyAlignment="true" applyProtection="true">
      <alignment horizontal="center" vertical="center" wrapText="true"/>
      <protection locked="false"/>
    </xf>
    <xf numFmtId="0" fontId="12" fillId="0" borderId="6" xfId="0" applyNumberFormat="true" applyFont="true" applyFill="true" applyBorder="true" applyAlignment="true" applyProtection="true">
      <alignment horizontal="left" vertical="center" wrapText="true"/>
    </xf>
    <xf numFmtId="177" fontId="20" fillId="0" borderId="1" xfId="11" applyNumberFormat="true" applyFont="true" applyFill="true" applyBorder="true" applyAlignment="true">
      <alignment horizontal="right" vertical="center"/>
    </xf>
    <xf numFmtId="0" fontId="19" fillId="0" borderId="1" xfId="0" applyNumberFormat="true" applyFont="true" applyFill="true" applyBorder="true" applyAlignment="true" applyProtection="true">
      <alignment horizontal="left" vertical="center" wrapText="true"/>
    </xf>
    <xf numFmtId="177" fontId="21" fillId="0" borderId="1" xfId="11" applyNumberFormat="true" applyFont="true" applyFill="true" applyBorder="true" applyAlignment="true">
      <alignment horizontal="right" vertical="center"/>
    </xf>
    <xf numFmtId="0" fontId="12" fillId="0" borderId="1" xfId="0" applyNumberFormat="true" applyFont="true" applyFill="true" applyBorder="true" applyAlignment="true" applyProtection="true">
      <alignment horizontal="left" vertical="center" wrapText="true"/>
    </xf>
    <xf numFmtId="0" fontId="16" fillId="0" borderId="1" xfId="0" applyFont="true" applyFill="true" applyBorder="true" applyAlignment="true">
      <alignment horizontal="right"/>
    </xf>
    <xf numFmtId="0" fontId="16" fillId="0" borderId="1" xfId="0" applyFont="true" applyFill="true" applyBorder="true" applyAlignment="true">
      <alignment wrapText="true"/>
    </xf>
    <xf numFmtId="0" fontId="19" fillId="0" borderId="1" xfId="0" applyNumberFormat="true" applyFont="true" applyFill="true" applyBorder="true" applyAlignment="true" applyProtection="true">
      <alignment horizontal="center" vertical="center" wrapText="true"/>
    </xf>
    <xf numFmtId="177" fontId="16" fillId="0" borderId="1" xfId="0" applyNumberFormat="true" applyFont="true" applyFill="true" applyBorder="true" applyAlignment="true">
      <alignment horizontal="right"/>
    </xf>
    <xf numFmtId="0" fontId="16" fillId="0" borderId="1" xfId="0" applyFont="true" applyFill="true" applyBorder="true"/>
    <xf numFmtId="0" fontId="16" fillId="0" borderId="6" xfId="0" applyFont="true" applyFill="true" applyBorder="true" applyAlignment="true">
      <alignment wrapText="true"/>
    </xf>
    <xf numFmtId="0" fontId="19" fillId="0" borderId="6" xfId="0" applyNumberFormat="true" applyFont="true" applyFill="true" applyBorder="true" applyAlignment="true" applyProtection="true">
      <alignment horizontal="left" vertical="center" wrapText="true"/>
    </xf>
    <xf numFmtId="0" fontId="21" fillId="0" borderId="6" xfId="0" applyFont="true" applyFill="true" applyBorder="true" applyAlignment="true">
      <alignment horizontal="center" vertical="center" wrapText="true"/>
    </xf>
    <xf numFmtId="177" fontId="22" fillId="0" borderId="1" xfId="0" applyNumberFormat="true" applyFont="true" applyFill="true" applyBorder="true" applyAlignment="true">
      <alignment horizontal="right" vertical="center"/>
    </xf>
    <xf numFmtId="0" fontId="21" fillId="2" borderId="1" xfId="0" applyFont="true" applyFill="true" applyBorder="true" applyAlignment="true">
      <alignment horizontal="center" vertical="center"/>
    </xf>
    <xf numFmtId="3" fontId="20" fillId="2" borderId="1" xfId="0" applyNumberFormat="true" applyFont="true" applyFill="true" applyBorder="true" applyAlignment="true">
      <alignment horizontal="right" vertical="center"/>
    </xf>
    <xf numFmtId="177" fontId="20" fillId="2" borderId="1" xfId="26" applyNumberFormat="true" applyFont="true" applyFill="true" applyBorder="true" applyAlignment="true">
      <alignment horizontal="right" vertical="center"/>
    </xf>
    <xf numFmtId="0" fontId="16" fillId="2" borderId="1" xfId="0" applyFont="true" applyFill="true" applyBorder="true" applyAlignment="true">
      <alignment horizontal="right"/>
    </xf>
    <xf numFmtId="0" fontId="19" fillId="2" borderId="1" xfId="0" applyNumberFormat="true" applyFont="true" applyFill="true" applyBorder="true" applyAlignment="true" applyProtection="true">
      <alignment horizontal="center" vertical="center"/>
    </xf>
    <xf numFmtId="177" fontId="21" fillId="2" borderId="1" xfId="26" applyNumberFormat="true" applyFont="true" applyFill="true" applyBorder="true" applyAlignment="true">
      <alignment horizontal="right" vertical="center"/>
    </xf>
    <xf numFmtId="0" fontId="20" fillId="0" borderId="7" xfId="0" applyFont="true" applyBorder="true" applyAlignment="true">
      <alignment horizontal="center"/>
    </xf>
    <xf numFmtId="0" fontId="0" fillId="0" borderId="0" xfId="0" applyAlignment="true">
      <alignment vertical="center"/>
    </xf>
    <xf numFmtId="0" fontId="23" fillId="0" borderId="0" xfId="0" applyFont="true" applyAlignment="true">
      <alignment horizontal="center" vertical="center"/>
    </xf>
    <xf numFmtId="0" fontId="23" fillId="0" borderId="0" xfId="0" applyFont="true" applyAlignment="true">
      <alignment vertical="center"/>
    </xf>
    <xf numFmtId="0" fontId="0" fillId="0" borderId="0" xfId="0" applyFont="true" applyAlignment="true">
      <alignment vertical="center"/>
    </xf>
    <xf numFmtId="177" fontId="0" fillId="0" borderId="0" xfId="0" applyNumberFormat="true" applyAlignment="true">
      <alignment vertical="center"/>
    </xf>
    <xf numFmtId="0" fontId="24" fillId="0" borderId="0" xfId="0" applyFont="true" applyFill="true" applyAlignment="true">
      <alignment horizontal="center" vertical="center" wrapText="true"/>
    </xf>
    <xf numFmtId="177" fontId="24" fillId="0" borderId="0" xfId="0" applyNumberFormat="true" applyFont="true" applyFill="true" applyAlignment="true">
      <alignment horizontal="center" vertical="center" wrapText="true"/>
    </xf>
    <xf numFmtId="177" fontId="0" fillId="0" borderId="0" xfId="0" applyNumberFormat="true" applyFont="true" applyAlignment="true">
      <alignment horizontal="right" vertical="center"/>
    </xf>
    <xf numFmtId="177" fontId="2" fillId="0" borderId="1" xfId="0" applyNumberFormat="true" applyFont="true" applyBorder="true" applyAlignment="true">
      <alignment horizontal="center" vertical="center"/>
    </xf>
    <xf numFmtId="0" fontId="2" fillId="0" borderId="1" xfId="0" applyFont="true" applyBorder="true" applyAlignment="true">
      <alignment vertical="center"/>
    </xf>
    <xf numFmtId="177" fontId="2" fillId="0" borderId="1" xfId="26" applyNumberFormat="true" applyFont="true" applyBorder="true" applyAlignment="true">
      <alignment vertical="center"/>
    </xf>
    <xf numFmtId="0" fontId="25" fillId="0" borderId="1" xfId="0" applyFont="true" applyBorder="true" applyAlignment="true">
      <alignment vertical="center"/>
    </xf>
    <xf numFmtId="177" fontId="25" fillId="0" borderId="1" xfId="26" applyNumberFormat="true" applyFont="true" applyBorder="true" applyAlignment="true">
      <alignment vertical="center"/>
    </xf>
    <xf numFmtId="0" fontId="2" fillId="0" borderId="1" xfId="0" applyFont="true" applyBorder="true" applyAlignment="true">
      <alignment horizontal="center" vertical="center"/>
    </xf>
    <xf numFmtId="177" fontId="2" fillId="0" borderId="1" xfId="26" applyNumberFormat="true" applyFont="true" applyBorder="true" applyAlignment="true">
      <alignment horizontal="center" vertical="center"/>
    </xf>
    <xf numFmtId="0" fontId="26" fillId="0" borderId="0" xfId="0" applyFont="true" applyFill="true" applyAlignment="true">
      <alignment horizontal="center" vertical="center" wrapText="true"/>
    </xf>
    <xf numFmtId="0" fontId="0" fillId="0" borderId="0" xfId="0" applyFont="true" applyAlignment="true">
      <alignment horizontal="right" vertical="center"/>
    </xf>
    <xf numFmtId="0" fontId="12" fillId="2" borderId="6" xfId="0" applyNumberFormat="true" applyFont="true" applyFill="true" applyBorder="true" applyAlignment="true" applyProtection="true">
      <alignment horizontal="left" vertical="center" wrapText="true"/>
    </xf>
    <xf numFmtId="0" fontId="19" fillId="0" borderId="1" xfId="0" applyNumberFormat="true" applyFont="true" applyFill="true" applyBorder="true" applyAlignment="true" applyProtection="true">
      <alignment horizontal="left" vertical="center" wrapText="true"/>
      <protection locked="false"/>
    </xf>
    <xf numFmtId="177" fontId="20" fillId="2" borderId="1" xfId="11" applyNumberFormat="true" applyFont="true" applyFill="true" applyBorder="true" applyAlignment="true">
      <alignment horizontal="right" vertical="center"/>
    </xf>
    <xf numFmtId="0" fontId="12" fillId="0" borderId="1" xfId="0" applyNumberFormat="true" applyFont="true" applyFill="true" applyBorder="true" applyAlignment="true" applyProtection="true">
      <alignment horizontal="center" vertical="center" wrapText="true"/>
      <protection locked="false"/>
    </xf>
    <xf numFmtId="0" fontId="19" fillId="2" borderId="1" xfId="0" applyNumberFormat="true" applyFont="true" applyFill="true" applyBorder="true" applyAlignment="true" applyProtection="true">
      <alignment horizontal="left" vertical="center" wrapText="true"/>
    </xf>
    <xf numFmtId="177" fontId="21" fillId="2" borderId="1" xfId="11" applyNumberFormat="true" applyFont="true" applyFill="true" applyBorder="true" applyAlignment="true">
      <alignment horizontal="right" vertical="center"/>
    </xf>
    <xf numFmtId="0" fontId="12" fillId="2" borderId="1" xfId="0" applyNumberFormat="true" applyFont="true" applyFill="true" applyBorder="true" applyAlignment="true" applyProtection="true">
      <alignment horizontal="left" vertical="center" wrapText="true"/>
    </xf>
    <xf numFmtId="0" fontId="16" fillId="2" borderId="1" xfId="0" applyFont="true" applyFill="true" applyBorder="true" applyAlignment="true">
      <alignment wrapText="true"/>
    </xf>
    <xf numFmtId="0" fontId="19" fillId="2" borderId="1" xfId="0" applyNumberFormat="true" applyFont="true" applyFill="true" applyBorder="true" applyAlignment="true" applyProtection="true">
      <alignment horizontal="center" vertical="center" wrapText="true"/>
    </xf>
    <xf numFmtId="177" fontId="16" fillId="2" borderId="1" xfId="0" applyNumberFormat="true" applyFont="true" applyFill="true" applyBorder="true" applyAlignment="true">
      <alignment horizontal="right"/>
    </xf>
    <xf numFmtId="0" fontId="16" fillId="2" borderId="6" xfId="0" applyFont="true" applyFill="true" applyBorder="true" applyAlignment="true">
      <alignment wrapText="true"/>
    </xf>
    <xf numFmtId="0" fontId="16" fillId="2" borderId="1" xfId="0" applyFont="true" applyFill="true" applyBorder="true"/>
    <xf numFmtId="0" fontId="19" fillId="2" borderId="6" xfId="0" applyNumberFormat="true" applyFont="true" applyFill="true" applyBorder="true" applyAlignment="true" applyProtection="true">
      <alignment horizontal="left" vertical="center" wrapText="true"/>
    </xf>
    <xf numFmtId="0" fontId="21" fillId="2" borderId="6" xfId="0" applyFont="true" applyFill="true" applyBorder="true" applyAlignment="true">
      <alignment horizontal="center" vertical="center" wrapText="true"/>
    </xf>
    <xf numFmtId="177" fontId="22" fillId="2" borderId="1" xfId="0" applyNumberFormat="true" applyFont="true" applyFill="true" applyBorder="true" applyAlignment="true">
      <alignment horizontal="right" vertical="center"/>
    </xf>
    <xf numFmtId="177" fontId="0" fillId="0" borderId="0" xfId="0" applyNumberFormat="true"/>
    <xf numFmtId="177" fontId="16" fillId="0" borderId="0" xfId="0" applyNumberFormat="true" applyFont="true"/>
    <xf numFmtId="43" fontId="16" fillId="0" borderId="0" xfId="0" applyNumberFormat="true" applyFont="true"/>
    <xf numFmtId="0" fontId="23" fillId="0" borderId="0" xfId="0" applyFont="true" applyFill="true"/>
    <xf numFmtId="0" fontId="0" fillId="0" borderId="0" xfId="0" applyFill="true"/>
    <xf numFmtId="0" fontId="27" fillId="0" borderId="0" xfId="0" applyFont="true" applyFill="true" applyAlignment="true">
      <alignment horizontal="center" vertical="center" wrapText="true"/>
    </xf>
    <xf numFmtId="0" fontId="0" fillId="0" borderId="5" xfId="0" applyFont="true" applyFill="true" applyBorder="true" applyAlignment="true">
      <alignment horizontal="right" vertical="center"/>
    </xf>
    <xf numFmtId="0" fontId="28" fillId="0" borderId="1" xfId="0" applyFont="true" applyFill="true" applyBorder="true" applyAlignment="true">
      <alignment horizontal="center" vertical="center"/>
    </xf>
    <xf numFmtId="0" fontId="12" fillId="0" borderId="1" xfId="0" applyNumberFormat="true" applyFont="true" applyFill="true" applyBorder="true" applyAlignment="true" applyProtection="true">
      <alignment horizontal="left" vertical="center"/>
    </xf>
    <xf numFmtId="3" fontId="10" fillId="0" borderId="1" xfId="0" applyNumberFormat="true" applyFont="true" applyFill="true" applyBorder="true" applyAlignment="true" applyProtection="true">
      <alignment horizontal="right" vertical="center"/>
    </xf>
    <xf numFmtId="0" fontId="19" fillId="0" borderId="1" xfId="0" applyNumberFormat="true" applyFont="true" applyFill="true" applyBorder="true" applyAlignment="true" applyProtection="true">
      <alignment horizontal="left" vertical="center"/>
    </xf>
    <xf numFmtId="3" fontId="11" fillId="0" borderId="1" xfId="0" applyNumberFormat="true" applyFont="true" applyFill="true" applyBorder="true" applyAlignment="true" applyProtection="true">
      <alignment horizontal="right" vertical="center"/>
    </xf>
    <xf numFmtId="3" fontId="0" fillId="0" borderId="0" xfId="0" applyNumberFormat="true" applyFill="true"/>
    <xf numFmtId="0" fontId="29" fillId="0" borderId="0" xfId="0" applyFont="true" applyFill="true"/>
    <xf numFmtId="0" fontId="30" fillId="0" borderId="0" xfId="0" applyFont="true" applyAlignment="true">
      <alignment horizontal="center" vertical="center"/>
    </xf>
    <xf numFmtId="0" fontId="31" fillId="0" borderId="0" xfId="0" applyFont="true" applyAlignment="true">
      <alignment vertical="center"/>
    </xf>
    <xf numFmtId="0" fontId="31" fillId="0" borderId="0" xfId="0" applyFont="true" applyFill="true" applyAlignment="true">
      <alignment vertical="center"/>
    </xf>
    <xf numFmtId="0" fontId="20" fillId="0" borderId="0" xfId="0" applyFont="true" applyFill="true" applyAlignment="true">
      <alignment horizontal="right" vertical="center"/>
    </xf>
    <xf numFmtId="0" fontId="32" fillId="0" borderId="1" xfId="0" applyFont="true" applyBorder="true" applyAlignment="true">
      <alignment horizontal="center" vertical="center"/>
    </xf>
    <xf numFmtId="0" fontId="32" fillId="0" borderId="1" xfId="0" applyFont="true" applyFill="true" applyBorder="true" applyAlignment="true">
      <alignment horizontal="center" vertical="center"/>
    </xf>
    <xf numFmtId="0" fontId="33" fillId="0" borderId="1" xfId="0" applyFont="true" applyFill="true" applyBorder="true" applyAlignment="true">
      <alignment horizontal="left" vertical="center" wrapText="true"/>
    </xf>
    <xf numFmtId="177" fontId="33" fillId="0" borderId="1" xfId="26" applyNumberFormat="true" applyFont="true" applyBorder="true">
      <alignment vertical="center"/>
    </xf>
    <xf numFmtId="177" fontId="33" fillId="0" borderId="1" xfId="26" applyNumberFormat="true" applyFont="true" applyBorder="true" applyAlignment="true">
      <alignment horizontal="center" vertical="center"/>
    </xf>
    <xf numFmtId="0" fontId="0" fillId="0" borderId="1" xfId="0" applyFont="true" applyBorder="true" applyAlignment="true">
      <alignment horizontal="left" vertical="center"/>
    </xf>
    <xf numFmtId="177" fontId="29" fillId="0" borderId="1" xfId="26" applyNumberFormat="true" applyFont="true" applyBorder="true">
      <alignment vertical="center"/>
    </xf>
    <xf numFmtId="0" fontId="29" fillId="0" borderId="1" xfId="0" applyFont="true" applyFill="true" applyBorder="true" applyAlignment="true">
      <alignment horizontal="left" vertical="center" wrapText="true"/>
    </xf>
    <xf numFmtId="0" fontId="29" fillId="0" borderId="1" xfId="0" applyFont="true" applyBorder="true" applyAlignment="true">
      <alignment horizontal="left" vertical="center"/>
    </xf>
    <xf numFmtId="0" fontId="33" fillId="0" borderId="1" xfId="0" applyFont="true" applyBorder="true" applyAlignment="true">
      <alignment horizontal="left" vertical="center"/>
    </xf>
    <xf numFmtId="3" fontId="34" fillId="0" borderId="1" xfId="38" applyNumberFormat="true" applyFont="true" applyFill="true" applyBorder="true" applyAlignment="true">
      <alignment vertical="center" wrapText="true"/>
    </xf>
    <xf numFmtId="0" fontId="33" fillId="0" borderId="1" xfId="0" applyFont="true" applyFill="true" applyBorder="true" applyAlignment="true">
      <alignment vertical="center"/>
    </xf>
    <xf numFmtId="0" fontId="0" fillId="0" borderId="1" xfId="0" applyBorder="true"/>
    <xf numFmtId="0" fontId="33" fillId="0" borderId="1" xfId="0" applyFont="true" applyBorder="true" applyAlignment="true">
      <alignment horizontal="center" vertical="center"/>
    </xf>
    <xf numFmtId="0" fontId="33" fillId="0" borderId="1" xfId="0" applyFont="true" applyFill="true" applyBorder="true" applyAlignment="true">
      <alignment horizontal="center" vertical="center"/>
    </xf>
    <xf numFmtId="0" fontId="16" fillId="0" borderId="0" xfId="0" applyFont="true" applyFill="true" applyAlignment="true">
      <alignment vertical="center"/>
    </xf>
    <xf numFmtId="177" fontId="0" fillId="0" borderId="0" xfId="26" applyNumberFormat="true" applyFont="true" applyFill="true" applyAlignment="true"/>
    <xf numFmtId="0" fontId="35" fillId="0" borderId="0" xfId="0" applyFont="true" applyFill="true" applyAlignment="true">
      <alignment horizontal="center" vertical="center"/>
    </xf>
    <xf numFmtId="177" fontId="20" fillId="0" borderId="0" xfId="26" applyNumberFormat="true" applyFont="true" applyFill="true" applyAlignment="true">
      <alignment horizontal="right" vertical="center"/>
    </xf>
    <xf numFmtId="177" fontId="19" fillId="0" borderId="1" xfId="26" applyNumberFormat="true" applyFont="true" applyFill="true" applyBorder="true" applyAlignment="true" applyProtection="true">
      <alignment horizontal="center" vertical="center" wrapText="true"/>
      <protection locked="false"/>
    </xf>
    <xf numFmtId="0" fontId="19" fillId="0" borderId="6" xfId="0" applyNumberFormat="true" applyFont="true" applyFill="true" applyBorder="true" applyAlignment="true" applyProtection="true">
      <alignment horizontal="left" vertical="center"/>
    </xf>
    <xf numFmtId="3" fontId="12" fillId="0" borderId="1" xfId="0" applyNumberFormat="true" applyFont="true" applyFill="true" applyBorder="true" applyAlignment="true" applyProtection="true">
      <alignment horizontal="right" vertical="center"/>
    </xf>
    <xf numFmtId="0" fontId="12" fillId="0" borderId="6" xfId="0" applyNumberFormat="true" applyFont="true" applyFill="true" applyBorder="true" applyAlignment="true" applyProtection="true">
      <alignment horizontal="left" vertical="center"/>
    </xf>
    <xf numFmtId="3" fontId="12" fillId="0" borderId="2" xfId="0" applyNumberFormat="true" applyFont="true" applyFill="true" applyBorder="true" applyAlignment="true" applyProtection="true">
      <alignment horizontal="right" vertical="center"/>
    </xf>
    <xf numFmtId="3" fontId="12" fillId="0" borderId="4" xfId="0" applyNumberFormat="true" applyFont="true" applyFill="true" applyBorder="true" applyAlignment="true" applyProtection="true">
      <alignment horizontal="right" vertical="center"/>
    </xf>
    <xf numFmtId="0" fontId="16" fillId="0" borderId="1" xfId="0" applyFont="true" applyFill="true" applyBorder="true" applyAlignment="true">
      <alignment vertical="center"/>
    </xf>
    <xf numFmtId="0" fontId="19" fillId="0" borderId="6" xfId="0" applyNumberFormat="true" applyFont="true" applyFill="true" applyBorder="true" applyAlignment="true" applyProtection="true">
      <alignment horizontal="center" vertical="center"/>
    </xf>
    <xf numFmtId="3" fontId="19" fillId="0" borderId="1" xfId="0" applyNumberFormat="true" applyFont="true" applyFill="true" applyBorder="true" applyAlignment="true" applyProtection="true">
      <alignment horizontal="right" vertical="center"/>
    </xf>
    <xf numFmtId="0" fontId="21" fillId="0" borderId="1" xfId="0" applyFont="true" applyFill="true" applyBorder="true" applyAlignment="true">
      <alignment horizontal="left" vertical="center"/>
    </xf>
    <xf numFmtId="177" fontId="21" fillId="0" borderId="1" xfId="26" applyNumberFormat="true" applyFont="true" applyFill="true" applyBorder="true" applyAlignment="true">
      <alignment horizontal="right" vertical="center"/>
    </xf>
    <xf numFmtId="176" fontId="16" fillId="0" borderId="0" xfId="49" applyNumberFormat="true" applyFont="true" applyFill="true" applyAlignment="true">
      <alignment vertical="center"/>
    </xf>
    <xf numFmtId="0" fontId="12" fillId="0" borderId="1" xfId="0" applyNumberFormat="true" applyFont="true" applyFill="true" applyBorder="true" applyAlignment="true" applyProtection="true">
      <alignment horizontal="left" vertical="center" wrapText="true"/>
      <protection locked="false"/>
    </xf>
    <xf numFmtId="177" fontId="20" fillId="0" borderId="1" xfId="26" applyNumberFormat="true" applyFont="true" applyFill="true" applyBorder="true" applyAlignment="true">
      <alignment horizontal="right" vertical="center"/>
    </xf>
    <xf numFmtId="49" fontId="19" fillId="0" borderId="1" xfId="0" applyNumberFormat="true" applyFont="true" applyFill="true" applyBorder="true" applyAlignment="true" applyProtection="true">
      <alignment horizontal="center" vertical="center" wrapText="true"/>
      <protection locked="false"/>
    </xf>
    <xf numFmtId="0" fontId="16" fillId="0" borderId="0" xfId="0" applyFont="true" applyFill="true"/>
    <xf numFmtId="0" fontId="22" fillId="0" borderId="0" xfId="0" applyFont="true" applyFill="true"/>
    <xf numFmtId="177" fontId="20" fillId="0" borderId="1" xfId="26" applyNumberFormat="true" applyFont="true" applyFill="true" applyBorder="true" applyAlignment="true">
      <alignment vertical="center"/>
    </xf>
    <xf numFmtId="0" fontId="19" fillId="0" borderId="0" xfId="0" applyNumberFormat="true" applyFont="true" applyFill="true" applyBorder="true" applyAlignment="true" applyProtection="true">
      <alignment horizontal="left" vertical="center"/>
    </xf>
    <xf numFmtId="0" fontId="19" fillId="0" borderId="1" xfId="0" applyNumberFormat="true" applyFont="true" applyFill="true" applyBorder="true" applyAlignment="true" applyProtection="true">
      <alignment horizontal="center" vertical="center"/>
    </xf>
    <xf numFmtId="177" fontId="21" fillId="0" borderId="1" xfId="26" applyNumberFormat="true" applyFont="true" applyFill="true" applyBorder="true" applyAlignment="true">
      <alignment vertical="center"/>
    </xf>
    <xf numFmtId="49" fontId="19" fillId="0" borderId="1" xfId="0" applyNumberFormat="true" applyFont="true" applyFill="true" applyBorder="true" applyAlignment="true" applyProtection="true">
      <alignment horizontal="left" vertical="center" wrapText="true"/>
      <protection locked="false"/>
    </xf>
    <xf numFmtId="0" fontId="21" fillId="0" borderId="1" xfId="0" applyFont="true" applyFill="true" applyBorder="true" applyAlignment="true">
      <alignment vertical="center"/>
    </xf>
    <xf numFmtId="0" fontId="20" fillId="0" borderId="1" xfId="0" applyFont="true" applyFill="true" applyBorder="true" applyAlignment="true">
      <alignment wrapText="true"/>
    </xf>
    <xf numFmtId="177" fontId="21" fillId="0" borderId="1" xfId="0" applyNumberFormat="true" applyFont="true" applyFill="true" applyBorder="true" applyAlignment="true">
      <alignment vertical="center"/>
    </xf>
    <xf numFmtId="0" fontId="0" fillId="0" borderId="0" xfId="0" applyFont="true" applyFill="true"/>
    <xf numFmtId="9" fontId="20" fillId="0" borderId="1" xfId="49" applyNumberFormat="true" applyFont="true" applyFill="true" applyBorder="true" applyAlignment="true">
      <alignment vertical="center"/>
    </xf>
    <xf numFmtId="176" fontId="20" fillId="0" borderId="1" xfId="49" applyNumberFormat="true" applyFont="true" applyFill="true" applyBorder="true" applyAlignment="true">
      <alignment vertical="center"/>
    </xf>
    <xf numFmtId="176" fontId="21" fillId="0" borderId="1" xfId="49" applyNumberFormat="true" applyFont="true" applyFill="true" applyBorder="true" applyAlignment="true">
      <alignment vertical="center"/>
    </xf>
    <xf numFmtId="177" fontId="16" fillId="0" borderId="0" xfId="0" applyNumberFormat="true" applyFont="true" applyFill="true"/>
    <xf numFmtId="176" fontId="22" fillId="0" borderId="0" xfId="49" applyNumberFormat="true" applyFont="true" applyFill="true" applyAlignment="true"/>
    <xf numFmtId="0" fontId="30" fillId="0" borderId="0" xfId="0" applyFont="true" applyFill="true" applyAlignment="true">
      <alignment horizontal="center" vertical="center"/>
    </xf>
    <xf numFmtId="177" fontId="33" fillId="0" borderId="1" xfId="26" applyNumberFormat="true" applyFont="true" applyFill="true" applyBorder="true">
      <alignment vertical="center"/>
    </xf>
    <xf numFmtId="177" fontId="33" fillId="0" borderId="1" xfId="26" applyNumberFormat="true" applyFont="true" applyFill="true" applyBorder="true" applyAlignment="true">
      <alignment horizontal="left" vertical="center"/>
    </xf>
    <xf numFmtId="0" fontId="0" fillId="0" borderId="1" xfId="0" applyFont="true" applyFill="true" applyBorder="true" applyAlignment="true">
      <alignment horizontal="left" vertical="center"/>
    </xf>
    <xf numFmtId="177" fontId="29" fillId="0" borderId="1" xfId="26" applyNumberFormat="true" applyFont="true" applyFill="true" applyBorder="true">
      <alignment vertical="center"/>
    </xf>
    <xf numFmtId="0" fontId="29" fillId="0" borderId="1" xfId="0" applyFont="true" applyFill="true" applyBorder="true" applyAlignment="true">
      <alignment horizontal="left" vertical="center"/>
    </xf>
    <xf numFmtId="0" fontId="33" fillId="0" borderId="1" xfId="0" applyFont="true" applyFill="true" applyBorder="true" applyAlignment="true">
      <alignment horizontal="left" vertical="center"/>
    </xf>
    <xf numFmtId="177" fontId="0" fillId="0" borderId="0" xfId="0" applyNumberFormat="true" applyFill="true"/>
    <xf numFmtId="177" fontId="36" fillId="0" borderId="0" xfId="26" applyNumberFormat="true" applyFont="true" applyFill="true" applyAlignment="true">
      <alignment horizontal="right" vertical="center"/>
    </xf>
    <xf numFmtId="176" fontId="0" fillId="0" borderId="0" xfId="49" applyNumberFormat="true" applyFont="true" applyFill="true" applyAlignment="true"/>
    <xf numFmtId="0" fontId="19" fillId="0" borderId="6" xfId="0" applyNumberFormat="true" applyFont="true" applyFill="true" applyBorder="true" applyAlignment="true" applyProtection="true">
      <alignment vertical="center"/>
    </xf>
    <xf numFmtId="0" fontId="12" fillId="0" borderId="6" xfId="0" applyNumberFormat="true" applyFont="true" applyFill="true" applyBorder="true" applyAlignment="true" applyProtection="true">
      <alignment vertical="center"/>
    </xf>
    <xf numFmtId="0" fontId="22" fillId="0" borderId="0" xfId="0" applyFont="true" applyFill="true" applyAlignment="true">
      <alignment vertical="center"/>
    </xf>
    <xf numFmtId="0" fontId="0" fillId="0" borderId="0" xfId="0" applyFill="true" applyAlignment="true">
      <alignment vertical="center"/>
    </xf>
    <xf numFmtId="0" fontId="0" fillId="0" borderId="0" xfId="0" applyFont="true" applyFill="true" applyAlignment="true">
      <alignment vertical="center"/>
    </xf>
    <xf numFmtId="0" fontId="2" fillId="0" borderId="0" xfId="0" applyFont="true" applyAlignment="true">
      <alignment vertical="center"/>
    </xf>
    <xf numFmtId="0" fontId="37" fillId="0" borderId="0" xfId="0" applyFont="true" applyFill="true" applyAlignment="true">
      <alignment horizontal="center" vertical="center" wrapText="true"/>
    </xf>
    <xf numFmtId="177" fontId="0" fillId="0" borderId="0" xfId="26" applyNumberFormat="true" applyFont="true" applyFill="true" applyAlignment="true">
      <alignment horizontal="right" vertical="center"/>
    </xf>
    <xf numFmtId="0" fontId="38" fillId="0" borderId="1" xfId="0" applyFont="true" applyFill="true" applyBorder="true" applyAlignment="true">
      <alignment horizontal="center" vertical="center"/>
    </xf>
    <xf numFmtId="177" fontId="38" fillId="0" borderId="1" xfId="26" applyNumberFormat="true" applyFont="true" applyFill="true" applyBorder="true" applyAlignment="true">
      <alignment horizontal="center" vertical="center"/>
    </xf>
    <xf numFmtId="0" fontId="39" fillId="0" borderId="1" xfId="0" applyFont="true" applyFill="true" applyBorder="true" applyAlignment="true">
      <alignment horizontal="left" vertical="center"/>
    </xf>
    <xf numFmtId="177" fontId="39" fillId="0" borderId="1" xfId="26" applyNumberFormat="true" applyFont="true" applyFill="true" applyBorder="true" applyAlignment="true">
      <alignment horizontal="right" vertical="center"/>
    </xf>
    <xf numFmtId="0" fontId="39" fillId="0" borderId="1" xfId="0" applyFont="true" applyFill="true" applyBorder="true" applyAlignment="true">
      <alignment vertical="center"/>
    </xf>
    <xf numFmtId="177" fontId="40" fillId="0" borderId="1" xfId="26" applyNumberFormat="true" applyFont="true" applyFill="true" applyBorder="true" applyAlignment="true" applyProtection="true">
      <alignment horizontal="right" vertical="center"/>
    </xf>
    <xf numFmtId="0" fontId="20" fillId="0" borderId="1" xfId="0" applyFont="true" applyFill="true" applyBorder="true" applyAlignment="true">
      <alignment vertical="center" wrapText="true"/>
    </xf>
    <xf numFmtId="177" fontId="20" fillId="0" borderId="1" xfId="26" applyNumberFormat="true" applyFont="true" applyFill="true" applyBorder="true" applyAlignment="true">
      <alignment horizontal="right" vertical="center" wrapText="true"/>
    </xf>
    <xf numFmtId="177" fontId="19" fillId="0" borderId="1" xfId="26" applyNumberFormat="true" applyFont="true" applyFill="true" applyBorder="true" applyAlignment="true" applyProtection="true">
      <alignment horizontal="right" vertical="center"/>
    </xf>
    <xf numFmtId="0" fontId="33" fillId="0" borderId="0" xfId="0" applyFont="true" applyFill="true" applyAlignment="true">
      <alignment vertical="center"/>
    </xf>
    <xf numFmtId="0" fontId="29" fillId="0" borderId="0" xfId="0" applyFont="true" applyFill="true" applyAlignment="true">
      <alignment vertical="center"/>
    </xf>
    <xf numFmtId="177" fontId="16" fillId="0" borderId="0" xfId="26" applyNumberFormat="true" applyFont="true" applyFill="true" applyAlignment="true">
      <alignment vertical="center"/>
    </xf>
    <xf numFmtId="0" fontId="35" fillId="0" borderId="0" xfId="0" applyFont="true" applyFill="true" applyBorder="true" applyAlignment="true">
      <alignment horizontal="center" vertical="center" wrapText="true"/>
    </xf>
    <xf numFmtId="0" fontId="35" fillId="0" borderId="0" xfId="0" applyFont="true" applyFill="true" applyBorder="true" applyAlignment="true">
      <alignment horizontal="center" vertical="center"/>
    </xf>
    <xf numFmtId="0" fontId="0" fillId="0" borderId="0" xfId="0" applyFill="true" applyBorder="true" applyAlignment="true">
      <alignment vertical="center"/>
    </xf>
    <xf numFmtId="177" fontId="20" fillId="0" borderId="0" xfId="26" applyNumberFormat="true" applyFont="true" applyFill="true" applyBorder="true" applyAlignment="true">
      <alignment horizontal="right" vertical="center"/>
    </xf>
    <xf numFmtId="177" fontId="41" fillId="0" borderId="1" xfId="26" applyNumberFormat="true" applyFont="true" applyFill="true" applyBorder="true" applyAlignment="true">
      <alignment horizontal="center" vertical="center"/>
    </xf>
    <xf numFmtId="0" fontId="29" fillId="0" borderId="1" xfId="0" applyFont="true" applyFill="true" applyBorder="true" applyAlignment="true">
      <alignment vertical="center"/>
    </xf>
    <xf numFmtId="177" fontId="20" fillId="0" borderId="0" xfId="26" applyNumberFormat="true" applyFont="true" applyFill="true" applyAlignment="true">
      <alignment vertical="center"/>
    </xf>
    <xf numFmtId="0" fontId="13" fillId="0" borderId="0" xfId="0" applyNumberFormat="true" applyFont="true" applyFill="true" applyAlignment="true" applyProtection="true">
      <alignment horizontal="center" vertical="center"/>
    </xf>
    <xf numFmtId="0" fontId="12" fillId="0" borderId="0" xfId="0" applyNumberFormat="true" applyFont="true" applyFill="true" applyAlignment="true" applyProtection="true">
      <alignment horizontal="right" vertical="center"/>
    </xf>
    <xf numFmtId="177" fontId="19" fillId="0" borderId="1" xfId="26" applyNumberFormat="true" applyFont="true" applyFill="true" applyBorder="true" applyAlignment="true" applyProtection="true">
      <alignment horizontal="center" vertical="center"/>
    </xf>
    <xf numFmtId="3" fontId="19" fillId="0" borderId="1" xfId="0" applyNumberFormat="true" applyFont="true" applyFill="true" applyBorder="true" applyAlignment="true" applyProtection="true">
      <alignment horizontal="left" vertical="center"/>
    </xf>
    <xf numFmtId="177" fontId="12" fillId="0" borderId="1" xfId="26" applyNumberFormat="true" applyFont="true" applyFill="true" applyBorder="true" applyAlignment="true" applyProtection="true">
      <alignment horizontal="right" vertical="center"/>
    </xf>
    <xf numFmtId="3" fontId="12" fillId="0" borderId="1" xfId="0" applyNumberFormat="true" applyFont="true" applyFill="true" applyBorder="true" applyAlignment="true" applyProtection="true">
      <alignment horizontal="left" vertical="center"/>
    </xf>
    <xf numFmtId="177" fontId="19" fillId="0" borderId="2" xfId="26" applyNumberFormat="true" applyFont="true" applyFill="true" applyBorder="true" applyAlignment="true" applyProtection="true">
      <alignment horizontal="right" vertical="center"/>
    </xf>
    <xf numFmtId="177" fontId="12" fillId="0" borderId="2" xfId="26" applyNumberFormat="true" applyFont="true" applyFill="true" applyBorder="true" applyAlignment="true" applyProtection="true">
      <alignment horizontal="right" vertical="center"/>
    </xf>
    <xf numFmtId="3" fontId="19" fillId="0" borderId="8" xfId="0" applyNumberFormat="true" applyFont="true" applyFill="true" applyBorder="true" applyAlignment="true" applyProtection="true">
      <alignment horizontal="left" vertical="center"/>
    </xf>
    <xf numFmtId="3" fontId="19" fillId="0" borderId="9" xfId="0" applyNumberFormat="true" applyFont="true" applyFill="true" applyBorder="true" applyAlignment="true" applyProtection="true">
      <alignment horizontal="left" vertical="center"/>
    </xf>
    <xf numFmtId="177" fontId="19" fillId="0" borderId="4" xfId="26" applyNumberFormat="true" applyFont="true" applyFill="true" applyBorder="true" applyAlignment="true" applyProtection="true">
      <alignment horizontal="right" vertical="center"/>
    </xf>
    <xf numFmtId="3" fontId="12" fillId="0" borderId="8" xfId="0" applyNumberFormat="true" applyFont="true" applyFill="true" applyBorder="true" applyAlignment="true" applyProtection="true">
      <alignment horizontal="left" vertical="center"/>
    </xf>
    <xf numFmtId="3" fontId="12" fillId="0" borderId="9" xfId="0" applyNumberFormat="true" applyFont="true" applyFill="true" applyBorder="true" applyAlignment="true" applyProtection="true">
      <alignment horizontal="left" vertical="center"/>
    </xf>
    <xf numFmtId="177" fontId="12" fillId="0" borderId="4" xfId="26" applyNumberFormat="true" applyFont="true" applyFill="true" applyBorder="true" applyAlignment="true" applyProtection="true">
      <alignment horizontal="right" vertical="center"/>
    </xf>
    <xf numFmtId="3" fontId="19" fillId="0" borderId="6" xfId="0" applyNumberFormat="true" applyFont="true" applyFill="true" applyBorder="true" applyAlignment="true" applyProtection="true">
      <alignment horizontal="left" vertical="center"/>
    </xf>
    <xf numFmtId="3" fontId="12" fillId="0" borderId="6" xfId="0" applyNumberFormat="true" applyFont="true" applyFill="true" applyBorder="true" applyAlignment="true" applyProtection="true">
      <alignment horizontal="left" vertical="center"/>
    </xf>
    <xf numFmtId="0" fontId="12" fillId="0" borderId="6" xfId="0" applyNumberFormat="true" applyFont="true" applyFill="true" applyBorder="true" applyAlignment="true" applyProtection="true">
      <alignment horizontal="center" vertical="center"/>
    </xf>
    <xf numFmtId="0" fontId="12" fillId="0" borderId="8" xfId="0" applyNumberFormat="true" applyFont="true" applyFill="true" applyBorder="true" applyAlignment="true" applyProtection="true">
      <alignment horizontal="center" vertical="center"/>
    </xf>
    <xf numFmtId="0" fontId="21" fillId="0" borderId="0" xfId="0" applyFont="true" applyFill="true" applyAlignment="true">
      <alignment vertical="center"/>
    </xf>
    <xf numFmtId="0" fontId="16" fillId="3" borderId="0" xfId="0" applyFont="true" applyFill="true" applyAlignment="true">
      <alignment vertical="center"/>
    </xf>
    <xf numFmtId="0" fontId="20" fillId="0" borderId="0" xfId="0" applyFont="true" applyFill="true" applyAlignment="true">
      <alignment vertical="center"/>
    </xf>
    <xf numFmtId="177" fontId="0" fillId="0" borderId="0" xfId="26" applyNumberFormat="true" applyFont="true" applyFill="true" applyAlignment="true">
      <alignment vertical="center"/>
    </xf>
    <xf numFmtId="0" fontId="42" fillId="0" borderId="0" xfId="0" applyFont="true" applyFill="true" applyBorder="true" applyAlignment="true">
      <alignment horizontal="center" vertical="center"/>
    </xf>
    <xf numFmtId="0" fontId="19" fillId="3" borderId="6" xfId="0" applyNumberFormat="true" applyFont="true" applyFill="true" applyBorder="true" applyAlignment="true" applyProtection="true">
      <alignment horizontal="left" vertical="center"/>
    </xf>
    <xf numFmtId="3" fontId="12" fillId="3" borderId="1" xfId="0" applyNumberFormat="true" applyFont="true" applyFill="true" applyBorder="true" applyAlignment="true" applyProtection="true">
      <alignment horizontal="right" vertical="center"/>
    </xf>
    <xf numFmtId="0" fontId="12" fillId="3" borderId="6" xfId="0" applyNumberFormat="true" applyFont="true" applyFill="true" applyBorder="true" applyAlignment="true" applyProtection="true">
      <alignment horizontal="left" vertical="center"/>
    </xf>
    <xf numFmtId="0" fontId="12" fillId="0" borderId="10" xfId="0" applyNumberFormat="true" applyFont="true" applyFill="true" applyBorder="true" applyAlignment="true" applyProtection="true">
      <alignment horizontal="left" vertical="center"/>
    </xf>
    <xf numFmtId="0" fontId="19" fillId="0" borderId="10" xfId="0" applyNumberFormat="true" applyFont="true" applyFill="true" applyBorder="true" applyAlignment="true" applyProtection="true">
      <alignment horizontal="left" vertical="center"/>
    </xf>
    <xf numFmtId="0" fontId="12" fillId="0" borderId="11" xfId="0" applyNumberFormat="true" applyFont="true" applyFill="true" applyBorder="true" applyAlignment="true" applyProtection="true">
      <alignment horizontal="left" vertical="center"/>
    </xf>
    <xf numFmtId="3" fontId="12" fillId="0" borderId="3" xfId="0" applyNumberFormat="true" applyFont="true" applyFill="true" applyBorder="true" applyAlignment="true" applyProtection="true">
      <alignment horizontal="right" vertical="center"/>
    </xf>
    <xf numFmtId="0" fontId="19" fillId="0" borderId="4" xfId="0" applyNumberFormat="true" applyFont="true" applyFill="true" applyBorder="true" applyAlignment="true" applyProtection="true">
      <alignment horizontal="center" vertical="center"/>
    </xf>
    <xf numFmtId="177" fontId="22" fillId="0" borderId="1" xfId="26" applyNumberFormat="true" applyFont="true" applyFill="true" applyBorder="true" applyAlignment="true">
      <alignment vertical="center"/>
    </xf>
    <xf numFmtId="177" fontId="19" fillId="0" borderId="1" xfId="26" applyNumberFormat="true" applyFont="true" applyFill="true" applyBorder="true" applyAlignment="true">
      <alignment vertical="center"/>
    </xf>
    <xf numFmtId="0" fontId="20" fillId="0" borderId="1" xfId="0" applyFont="true" applyFill="true" applyBorder="true" applyAlignment="true">
      <alignment horizontal="left" vertical="center"/>
    </xf>
    <xf numFmtId="177" fontId="12" fillId="0" borderId="1" xfId="26" applyNumberFormat="true" applyFont="true" applyFill="true" applyBorder="true" applyAlignment="true">
      <alignment vertical="center"/>
    </xf>
    <xf numFmtId="0" fontId="20" fillId="0" borderId="1" xfId="0" applyFont="true" applyFill="true" applyBorder="true" applyAlignment="true">
      <alignment horizontal="left" vertical="center" wrapText="true"/>
    </xf>
    <xf numFmtId="0" fontId="21" fillId="0" borderId="1" xfId="0" applyFont="true" applyFill="true" applyBorder="true" applyAlignment="true">
      <alignment vertical="center" wrapText="true"/>
    </xf>
    <xf numFmtId="0" fontId="20" fillId="0" borderId="1" xfId="0" applyFont="true" applyFill="true" applyBorder="true" applyAlignment="true">
      <alignment vertical="center"/>
    </xf>
    <xf numFmtId="0" fontId="21" fillId="0" borderId="1" xfId="0" applyFont="true" applyFill="true" applyBorder="true" applyAlignment="true">
      <alignment horizontal="left" vertical="center" wrapText="true"/>
    </xf>
    <xf numFmtId="0" fontId="33" fillId="0" borderId="0" xfId="0" applyFont="true" applyFill="true"/>
    <xf numFmtId="0" fontId="26" fillId="0" borderId="0" xfId="0" applyFont="true" applyFill="true" applyAlignment="true">
      <alignment horizontal="center" vertical="center"/>
    </xf>
    <xf numFmtId="0" fontId="43" fillId="0" borderId="1" xfId="0" applyFont="true" applyFill="true" applyBorder="true" applyAlignment="true">
      <alignment horizontal="center" vertical="center"/>
    </xf>
    <xf numFmtId="0" fontId="43" fillId="0" borderId="1" xfId="0" applyNumberFormat="true" applyFont="true" applyFill="true" applyBorder="true" applyAlignment="true" applyProtection="true">
      <alignment horizontal="center" vertical="center" wrapText="true"/>
      <protection locked="false"/>
    </xf>
    <xf numFmtId="177" fontId="44" fillId="0" borderId="1" xfId="26" applyNumberFormat="true" applyFont="true" applyFill="true" applyBorder="true" applyAlignment="true">
      <alignment horizontal="left" vertical="center"/>
    </xf>
    <xf numFmtId="177" fontId="44" fillId="0" borderId="1" xfId="26" applyNumberFormat="true" applyFont="true" applyFill="true" applyBorder="true" applyAlignment="true">
      <alignment horizontal="right" vertical="center"/>
    </xf>
    <xf numFmtId="0" fontId="12" fillId="0" borderId="1" xfId="0" applyFont="true" applyFill="true" applyBorder="true" applyAlignment="true">
      <alignment vertical="center"/>
    </xf>
    <xf numFmtId="43" fontId="12" fillId="0" borderId="1" xfId="26" applyFont="true" applyFill="true" applyBorder="true" applyAlignment="true" applyProtection="true">
      <alignment horizontal="right" vertical="center"/>
    </xf>
    <xf numFmtId="0" fontId="34" fillId="0" borderId="1" xfId="0" applyFont="true" applyFill="true" applyBorder="true" applyAlignment="true">
      <alignment vertical="center"/>
    </xf>
    <xf numFmtId="49" fontId="34" fillId="0" borderId="1" xfId="0" applyNumberFormat="true" applyFont="true" applyFill="true" applyBorder="true" applyAlignment="true" applyProtection="true">
      <alignment horizontal="center" vertical="center" wrapText="true"/>
      <protection locked="false"/>
    </xf>
    <xf numFmtId="0" fontId="0" fillId="0" borderId="1" xfId="0" applyFill="true" applyBorder="true"/>
    <xf numFmtId="0" fontId="20" fillId="0" borderId="1" xfId="0" applyFont="true" applyFill="true" applyBorder="true"/>
    <xf numFmtId="177" fontId="20" fillId="0" borderId="1" xfId="26" applyNumberFormat="true" applyFont="true" applyFill="true" applyBorder="true" applyAlignment="true"/>
    <xf numFmtId="0" fontId="21" fillId="0" borderId="1" xfId="0" applyFont="true" applyFill="true" applyBorder="true"/>
    <xf numFmtId="0" fontId="21" fillId="0" borderId="1" xfId="0" applyFont="true" applyFill="true" applyBorder="true" applyAlignment="true">
      <alignment vertical="top"/>
    </xf>
    <xf numFmtId="176" fontId="44" fillId="0" borderId="1" xfId="49" applyNumberFormat="true" applyFont="true" applyFill="true" applyBorder="true" applyAlignment="true">
      <alignment horizontal="right" vertical="center"/>
    </xf>
    <xf numFmtId="176" fontId="20" fillId="0" borderId="1" xfId="49" applyNumberFormat="true" applyFont="true" applyFill="true" applyBorder="true" applyAlignment="true">
      <alignment horizontal="right" vertical="center"/>
    </xf>
    <xf numFmtId="176" fontId="21" fillId="0" borderId="1" xfId="49" applyNumberFormat="true" applyFont="true" applyFill="true" applyBorder="true" applyAlignment="true">
      <alignment horizontal="right" vertical="center"/>
    </xf>
    <xf numFmtId="0" fontId="20" fillId="0" borderId="1" xfId="0" applyFont="true" applyFill="true" applyBorder="true" applyAlignment="true">
      <alignment horizontal="right" vertical="center"/>
    </xf>
    <xf numFmtId="0" fontId="21" fillId="0" borderId="1" xfId="0" applyFont="true" applyFill="true" applyBorder="true" applyAlignment="true">
      <alignment horizontal="right" vertical="center"/>
    </xf>
    <xf numFmtId="0" fontId="45" fillId="0" borderId="1" xfId="0" applyFont="true" applyFill="true" applyBorder="true" applyAlignment="true">
      <alignment horizontal="left" vertical="center"/>
    </xf>
    <xf numFmtId="0" fontId="42" fillId="0" borderId="0" xfId="0" applyFont="true" applyFill="true" applyBorder="true" applyAlignment="true">
      <alignment horizontal="center" vertical="center" wrapText="true"/>
    </xf>
    <xf numFmtId="177" fontId="29" fillId="0" borderId="0" xfId="26" applyNumberFormat="true" applyFont="true" applyFill="true" applyBorder="true" applyAlignment="true">
      <alignment horizontal="right" vertical="center"/>
    </xf>
    <xf numFmtId="177" fontId="46" fillId="0" borderId="1" xfId="26" applyNumberFormat="true" applyFont="true" applyFill="true" applyBorder="true" applyAlignment="true">
      <alignment horizontal="center" vertical="center"/>
    </xf>
    <xf numFmtId="177" fontId="33" fillId="0" borderId="1" xfId="26" applyNumberFormat="true" applyFont="true" applyFill="true" applyBorder="true" applyAlignment="true">
      <alignment vertical="center"/>
    </xf>
    <xf numFmtId="177" fontId="29" fillId="0" borderId="1" xfId="26" applyNumberFormat="true" applyFont="true" applyFill="true" applyBorder="true" applyAlignment="true">
      <alignment vertical="center"/>
    </xf>
    <xf numFmtId="177" fontId="29" fillId="0" borderId="0" xfId="26" applyNumberFormat="true" applyFont="true" applyFill="true" applyAlignment="true">
      <alignment vertical="center"/>
    </xf>
    <xf numFmtId="0" fontId="16" fillId="0" borderId="0" xfId="0" applyFont="true" applyFill="true" applyAlignment="true">
      <alignment horizontal="center" vertical="center"/>
    </xf>
    <xf numFmtId="0" fontId="16" fillId="0" borderId="0" xfId="0" applyFont="true" applyFill="true" applyBorder="true" applyAlignment="true">
      <alignment horizontal="center" vertical="center"/>
    </xf>
    <xf numFmtId="4" fontId="16" fillId="0" borderId="0" xfId="0" applyNumberFormat="true" applyFont="true" applyFill="true" applyAlignment="true">
      <alignment vertical="center"/>
    </xf>
    <xf numFmtId="4" fontId="21" fillId="0" borderId="0" xfId="0" applyNumberFormat="true" applyFont="true" applyFill="true" applyAlignment="true">
      <alignment vertical="center"/>
    </xf>
    <xf numFmtId="177" fontId="0" fillId="3" borderId="1" xfId="0" applyNumberFormat="true" applyFill="true" applyBorder="true"/>
    <xf numFmtId="177" fontId="16" fillId="0" borderId="0" xfId="0" applyNumberFormat="true" applyFont="true" applyFill="true" applyAlignment="true">
      <alignment vertical="center"/>
    </xf>
    <xf numFmtId="177" fontId="21" fillId="0" borderId="0" xfId="26" applyNumberFormat="true" applyFont="true" applyFill="true" applyBorder="true" applyAlignment="true">
      <alignment horizontal="right" vertical="center"/>
    </xf>
    <xf numFmtId="0" fontId="16" fillId="0" borderId="0" xfId="0" applyFont="true" applyFill="true" applyBorder="true" applyAlignment="true">
      <alignment vertical="center"/>
    </xf>
    <xf numFmtId="0" fontId="0" fillId="0" borderId="0" xfId="0" applyBorder="true"/>
    <xf numFmtId="10" fontId="0" fillId="0" borderId="0" xfId="49" applyNumberFormat="true" applyFont="true" applyFill="true" applyAlignment="true">
      <alignment vertical="center"/>
    </xf>
    <xf numFmtId="0" fontId="27" fillId="0" borderId="0" xfId="0" applyFont="true" applyFill="true" applyAlignment="true">
      <alignment horizontal="center" vertical="center"/>
    </xf>
  </cellXfs>
  <cellStyles count="58">
    <cellStyle name="常规" xfId="0" builtinId="0"/>
    <cellStyle name="常规_社保基金预算报人大建议表样 3" xfId="1"/>
    <cellStyle name="常规_社保基金预算报人大建议表样 2" xfId="2"/>
    <cellStyle name="常规_(陈诚修改稿)2006年全省及省级财政决算及07年预算执行情况表(A4 留底自用) 3" xfId="3"/>
    <cellStyle name="常规 39" xfId="4"/>
    <cellStyle name="常规 38" xfId="5"/>
    <cellStyle name="60% - 强调文字颜色 6" xfId="6" builtinId="52"/>
    <cellStyle name="20% - 强调文字颜色 6" xfId="7" builtinId="50"/>
    <cellStyle name="输出" xfId="8" builtinId="21"/>
    <cellStyle name="检查单元格" xfId="9" builtinId="23"/>
    <cellStyle name="差" xfId="10" builtinId="27"/>
    <cellStyle name="千位分隔 2" xfId="11"/>
    <cellStyle name="标题 1" xfId="12" builtinId="16"/>
    <cellStyle name="解释性文本" xfId="13" builtinId="5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常规_省级科预算草案表1.14 3" xfId="23"/>
    <cellStyle name="40% - 强调文字颜色 1" xfId="24" builtinId="31"/>
    <cellStyle name="强调文字颜色 6" xfId="25" builtinId="49"/>
    <cellStyle name="千位分隔" xfId="26" builtinId="3"/>
    <cellStyle name="标题" xfId="27" builtinId="15"/>
    <cellStyle name="已访问的超链接" xfId="28" builtinId="9"/>
    <cellStyle name="40% - 强调文字颜色 4" xfId="29" builtinId="43"/>
    <cellStyle name="链接单元格" xfId="30" builtinId="24"/>
    <cellStyle name="标题 4" xfId="31" builtinId="19"/>
    <cellStyle name="20% - 强调文字颜色 2" xfId="32" builtinId="34"/>
    <cellStyle name="货币[0]" xfId="33" builtinId="7"/>
    <cellStyle name="警告文本" xfId="34" builtinId="11"/>
    <cellStyle name="常规_社保基金预算报人大建议表样" xfId="35"/>
    <cellStyle name="40% - 强调文字颜色 2" xfId="36" builtinId="35"/>
    <cellStyle name="注释" xfId="37" builtinId="10"/>
    <cellStyle name="常规_仁和区" xfId="38"/>
    <cellStyle name="60% - 强调文字颜色 3" xfId="39" builtinId="40"/>
    <cellStyle name="好" xfId="40" builtinId="26"/>
    <cellStyle name="20% - 强调文字颜色 5" xfId="41" builtinId="46"/>
    <cellStyle name="适中" xfId="42" builtinId="28"/>
    <cellStyle name="计算" xfId="43" builtinId="22"/>
    <cellStyle name="强调文字颜色 1" xfId="44" builtinId="29"/>
    <cellStyle name="60% - 强调文字颜色 4" xfId="45" builtinId="44"/>
    <cellStyle name="60% - 强调文字颜色 1" xfId="46" builtinId="32"/>
    <cellStyle name="强调文字颜色 2" xfId="47" builtinId="33"/>
    <cellStyle name="60% - 强调文字颜色 5" xfId="48" builtinId="48"/>
    <cellStyle name="百分比" xfId="49" builtinId="5"/>
    <cellStyle name="60% - 强调文字颜色 2" xfId="50" builtinId="36"/>
    <cellStyle name="货币" xfId="51" builtinId="4"/>
    <cellStyle name="强调文字颜色 3" xfId="52" builtinId="37"/>
    <cellStyle name="20% - 强调文字颜色 3" xfId="53" builtinId="38"/>
    <cellStyle name="输入" xfId="54" builtinId="20"/>
    <cellStyle name="40% - 强调文字颜色 3" xfId="55" builtinId="39"/>
    <cellStyle name="强调文字颜色 4" xfId="56" builtinId="41"/>
    <cellStyle name="20% - 强调文字颜色 4" xfId="57"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workbookViewId="0">
      <selection activeCell="H13" sqref="H13"/>
    </sheetView>
  </sheetViews>
  <sheetFormatPr defaultColWidth="9" defaultRowHeight="13.5" outlineLevelCol="4"/>
  <cols>
    <col min="1" max="1" width="37.5" style="127" customWidth="true"/>
    <col min="2" max="2" width="15.125" style="127" customWidth="true"/>
    <col min="3" max="3" width="14" style="127" customWidth="true"/>
    <col min="4" max="4" width="11.625" style="127" customWidth="true"/>
    <col min="5" max="5" width="11.875" style="127" customWidth="true"/>
    <col min="6" max="236" width="9" style="127"/>
    <col min="237" max="237" width="34.125" style="127" customWidth="true"/>
    <col min="238" max="238" width="15.125" style="127" customWidth="true"/>
    <col min="239" max="239" width="14" style="127" customWidth="true"/>
    <col min="240" max="240" width="11.625" style="127" customWidth="true"/>
    <col min="241" max="241" width="11.875" style="127" customWidth="true"/>
    <col min="242" max="242" width="9" style="127" customWidth="true"/>
    <col min="243" max="243" width="19.5" style="127" customWidth="true"/>
    <col min="244" max="244" width="9.625" style="127" customWidth="true"/>
    <col min="245" max="245" width="10.5" style="127" customWidth="true"/>
    <col min="246" max="492" width="9" style="127"/>
    <col min="493" max="493" width="34.125" style="127" customWidth="true"/>
    <col min="494" max="494" width="15.125" style="127" customWidth="true"/>
    <col min="495" max="495" width="14" style="127" customWidth="true"/>
    <col min="496" max="496" width="11.625" style="127" customWidth="true"/>
    <col min="497" max="497" width="11.875" style="127" customWidth="true"/>
    <col min="498" max="498" width="9" style="127" customWidth="true"/>
    <col min="499" max="499" width="19.5" style="127" customWidth="true"/>
    <col min="500" max="500" width="9.625" style="127" customWidth="true"/>
    <col min="501" max="501" width="10.5" style="127" customWidth="true"/>
    <col min="502" max="748" width="9" style="127"/>
    <col min="749" max="749" width="34.125" style="127" customWidth="true"/>
    <col min="750" max="750" width="15.125" style="127" customWidth="true"/>
    <col min="751" max="751" width="14" style="127" customWidth="true"/>
    <col min="752" max="752" width="11.625" style="127" customWidth="true"/>
    <col min="753" max="753" width="11.875" style="127" customWidth="true"/>
    <col min="754" max="754" width="9" style="127" customWidth="true"/>
    <col min="755" max="755" width="19.5" style="127" customWidth="true"/>
    <col min="756" max="756" width="9.625" style="127" customWidth="true"/>
    <col min="757" max="757" width="10.5" style="127" customWidth="true"/>
    <col min="758" max="1004" width="9" style="127"/>
    <col min="1005" max="1005" width="34.125" style="127" customWidth="true"/>
    <col min="1006" max="1006" width="15.125" style="127" customWidth="true"/>
    <col min="1007" max="1007" width="14" style="127" customWidth="true"/>
    <col min="1008" max="1008" width="11.625" style="127" customWidth="true"/>
    <col min="1009" max="1009" width="11.875" style="127" customWidth="true"/>
    <col min="1010" max="1010" width="9" style="127" customWidth="true"/>
    <col min="1011" max="1011" width="19.5" style="127" customWidth="true"/>
    <col min="1012" max="1012" width="9.625" style="127" customWidth="true"/>
    <col min="1013" max="1013" width="10.5" style="127" customWidth="true"/>
    <col min="1014" max="1260" width="9" style="127"/>
    <col min="1261" max="1261" width="34.125" style="127" customWidth="true"/>
    <col min="1262" max="1262" width="15.125" style="127" customWidth="true"/>
    <col min="1263" max="1263" width="14" style="127" customWidth="true"/>
    <col min="1264" max="1264" width="11.625" style="127" customWidth="true"/>
    <col min="1265" max="1265" width="11.875" style="127" customWidth="true"/>
    <col min="1266" max="1266" width="9" style="127" customWidth="true"/>
    <col min="1267" max="1267" width="19.5" style="127" customWidth="true"/>
    <col min="1268" max="1268" width="9.625" style="127" customWidth="true"/>
    <col min="1269" max="1269" width="10.5" style="127" customWidth="true"/>
    <col min="1270" max="1516" width="9" style="127"/>
    <col min="1517" max="1517" width="34.125" style="127" customWidth="true"/>
    <col min="1518" max="1518" width="15.125" style="127" customWidth="true"/>
    <col min="1519" max="1519" width="14" style="127" customWidth="true"/>
    <col min="1520" max="1520" width="11.625" style="127" customWidth="true"/>
    <col min="1521" max="1521" width="11.875" style="127" customWidth="true"/>
    <col min="1522" max="1522" width="9" style="127" customWidth="true"/>
    <col min="1523" max="1523" width="19.5" style="127" customWidth="true"/>
    <col min="1524" max="1524" width="9.625" style="127" customWidth="true"/>
    <col min="1525" max="1525" width="10.5" style="127" customWidth="true"/>
    <col min="1526" max="1772" width="9" style="127"/>
    <col min="1773" max="1773" width="34.125" style="127" customWidth="true"/>
    <col min="1774" max="1774" width="15.125" style="127" customWidth="true"/>
    <col min="1775" max="1775" width="14" style="127" customWidth="true"/>
    <col min="1776" max="1776" width="11.625" style="127" customWidth="true"/>
    <col min="1777" max="1777" width="11.875" style="127" customWidth="true"/>
    <col min="1778" max="1778" width="9" style="127" customWidth="true"/>
    <col min="1779" max="1779" width="19.5" style="127" customWidth="true"/>
    <col min="1780" max="1780" width="9.625" style="127" customWidth="true"/>
    <col min="1781" max="1781" width="10.5" style="127" customWidth="true"/>
    <col min="1782" max="2028" width="9" style="127"/>
    <col min="2029" max="2029" width="34.125" style="127" customWidth="true"/>
    <col min="2030" max="2030" width="15.125" style="127" customWidth="true"/>
    <col min="2031" max="2031" width="14" style="127" customWidth="true"/>
    <col min="2032" max="2032" width="11.625" style="127" customWidth="true"/>
    <col min="2033" max="2033" width="11.875" style="127" customWidth="true"/>
    <col min="2034" max="2034" width="9" style="127" customWidth="true"/>
    <col min="2035" max="2035" width="19.5" style="127" customWidth="true"/>
    <col min="2036" max="2036" width="9.625" style="127" customWidth="true"/>
    <col min="2037" max="2037" width="10.5" style="127" customWidth="true"/>
    <col min="2038" max="2284" width="9" style="127"/>
    <col min="2285" max="2285" width="34.125" style="127" customWidth="true"/>
    <col min="2286" max="2286" width="15.125" style="127" customWidth="true"/>
    <col min="2287" max="2287" width="14" style="127" customWidth="true"/>
    <col min="2288" max="2288" width="11.625" style="127" customWidth="true"/>
    <col min="2289" max="2289" width="11.875" style="127" customWidth="true"/>
    <col min="2290" max="2290" width="9" style="127" customWidth="true"/>
    <col min="2291" max="2291" width="19.5" style="127" customWidth="true"/>
    <col min="2292" max="2292" width="9.625" style="127" customWidth="true"/>
    <col min="2293" max="2293" width="10.5" style="127" customWidth="true"/>
    <col min="2294" max="2540" width="9" style="127"/>
    <col min="2541" max="2541" width="34.125" style="127" customWidth="true"/>
    <col min="2542" max="2542" width="15.125" style="127" customWidth="true"/>
    <col min="2543" max="2543" width="14" style="127" customWidth="true"/>
    <col min="2544" max="2544" width="11.625" style="127" customWidth="true"/>
    <col min="2545" max="2545" width="11.875" style="127" customWidth="true"/>
    <col min="2546" max="2546" width="9" style="127" customWidth="true"/>
    <col min="2547" max="2547" width="19.5" style="127" customWidth="true"/>
    <col min="2548" max="2548" width="9.625" style="127" customWidth="true"/>
    <col min="2549" max="2549" width="10.5" style="127" customWidth="true"/>
    <col min="2550" max="2796" width="9" style="127"/>
    <col min="2797" max="2797" width="34.125" style="127" customWidth="true"/>
    <col min="2798" max="2798" width="15.125" style="127" customWidth="true"/>
    <col min="2799" max="2799" width="14" style="127" customWidth="true"/>
    <col min="2800" max="2800" width="11.625" style="127" customWidth="true"/>
    <col min="2801" max="2801" width="11.875" style="127" customWidth="true"/>
    <col min="2802" max="2802" width="9" style="127" customWidth="true"/>
    <col min="2803" max="2803" width="19.5" style="127" customWidth="true"/>
    <col min="2804" max="2804" width="9.625" style="127" customWidth="true"/>
    <col min="2805" max="2805" width="10.5" style="127" customWidth="true"/>
    <col min="2806" max="3052" width="9" style="127"/>
    <col min="3053" max="3053" width="34.125" style="127" customWidth="true"/>
    <col min="3054" max="3054" width="15.125" style="127" customWidth="true"/>
    <col min="3055" max="3055" width="14" style="127" customWidth="true"/>
    <col min="3056" max="3056" width="11.625" style="127" customWidth="true"/>
    <col min="3057" max="3057" width="11.875" style="127" customWidth="true"/>
    <col min="3058" max="3058" width="9" style="127" customWidth="true"/>
    <col min="3059" max="3059" width="19.5" style="127" customWidth="true"/>
    <col min="3060" max="3060" width="9.625" style="127" customWidth="true"/>
    <col min="3061" max="3061" width="10.5" style="127" customWidth="true"/>
    <col min="3062" max="3308" width="9" style="127"/>
    <col min="3309" max="3309" width="34.125" style="127" customWidth="true"/>
    <col min="3310" max="3310" width="15.125" style="127" customWidth="true"/>
    <col min="3311" max="3311" width="14" style="127" customWidth="true"/>
    <col min="3312" max="3312" width="11.625" style="127" customWidth="true"/>
    <col min="3313" max="3313" width="11.875" style="127" customWidth="true"/>
    <col min="3314" max="3314" width="9" style="127" customWidth="true"/>
    <col min="3315" max="3315" width="19.5" style="127" customWidth="true"/>
    <col min="3316" max="3316" width="9.625" style="127" customWidth="true"/>
    <col min="3317" max="3317" width="10.5" style="127" customWidth="true"/>
    <col min="3318" max="3564" width="9" style="127"/>
    <col min="3565" max="3565" width="34.125" style="127" customWidth="true"/>
    <col min="3566" max="3566" width="15.125" style="127" customWidth="true"/>
    <col min="3567" max="3567" width="14" style="127" customWidth="true"/>
    <col min="3568" max="3568" width="11.625" style="127" customWidth="true"/>
    <col min="3569" max="3569" width="11.875" style="127" customWidth="true"/>
    <col min="3570" max="3570" width="9" style="127" customWidth="true"/>
    <col min="3571" max="3571" width="19.5" style="127" customWidth="true"/>
    <col min="3572" max="3572" width="9.625" style="127" customWidth="true"/>
    <col min="3573" max="3573" width="10.5" style="127" customWidth="true"/>
    <col min="3574" max="3820" width="9" style="127"/>
    <col min="3821" max="3821" width="34.125" style="127" customWidth="true"/>
    <col min="3822" max="3822" width="15.125" style="127" customWidth="true"/>
    <col min="3823" max="3823" width="14" style="127" customWidth="true"/>
    <col min="3824" max="3824" width="11.625" style="127" customWidth="true"/>
    <col min="3825" max="3825" width="11.875" style="127" customWidth="true"/>
    <col min="3826" max="3826" width="9" style="127" customWidth="true"/>
    <col min="3827" max="3827" width="19.5" style="127" customWidth="true"/>
    <col min="3828" max="3828" width="9.625" style="127" customWidth="true"/>
    <col min="3829" max="3829" width="10.5" style="127" customWidth="true"/>
    <col min="3830" max="4076" width="9" style="127"/>
    <col min="4077" max="4077" width="34.125" style="127" customWidth="true"/>
    <col min="4078" max="4078" width="15.125" style="127" customWidth="true"/>
    <col min="4079" max="4079" width="14" style="127" customWidth="true"/>
    <col min="4080" max="4080" width="11.625" style="127" customWidth="true"/>
    <col min="4081" max="4081" width="11.875" style="127" customWidth="true"/>
    <col min="4082" max="4082" width="9" style="127" customWidth="true"/>
    <col min="4083" max="4083" width="19.5" style="127" customWidth="true"/>
    <col min="4084" max="4084" width="9.625" style="127" customWidth="true"/>
    <col min="4085" max="4085" width="10.5" style="127" customWidth="true"/>
    <col min="4086" max="4332" width="9" style="127"/>
    <col min="4333" max="4333" width="34.125" style="127" customWidth="true"/>
    <col min="4334" max="4334" width="15.125" style="127" customWidth="true"/>
    <col min="4335" max="4335" width="14" style="127" customWidth="true"/>
    <col min="4336" max="4336" width="11.625" style="127" customWidth="true"/>
    <col min="4337" max="4337" width="11.875" style="127" customWidth="true"/>
    <col min="4338" max="4338" width="9" style="127" customWidth="true"/>
    <col min="4339" max="4339" width="19.5" style="127" customWidth="true"/>
    <col min="4340" max="4340" width="9.625" style="127" customWidth="true"/>
    <col min="4341" max="4341" width="10.5" style="127" customWidth="true"/>
    <col min="4342" max="4588" width="9" style="127"/>
    <col min="4589" max="4589" width="34.125" style="127" customWidth="true"/>
    <col min="4590" max="4590" width="15.125" style="127" customWidth="true"/>
    <col min="4591" max="4591" width="14" style="127" customWidth="true"/>
    <col min="4592" max="4592" width="11.625" style="127" customWidth="true"/>
    <col min="4593" max="4593" width="11.875" style="127" customWidth="true"/>
    <col min="4594" max="4594" width="9" style="127" customWidth="true"/>
    <col min="4595" max="4595" width="19.5" style="127" customWidth="true"/>
    <col min="4596" max="4596" width="9.625" style="127" customWidth="true"/>
    <col min="4597" max="4597" width="10.5" style="127" customWidth="true"/>
    <col min="4598" max="4844" width="9" style="127"/>
    <col min="4845" max="4845" width="34.125" style="127" customWidth="true"/>
    <col min="4846" max="4846" width="15.125" style="127" customWidth="true"/>
    <col min="4847" max="4847" width="14" style="127" customWidth="true"/>
    <col min="4848" max="4848" width="11.625" style="127" customWidth="true"/>
    <col min="4849" max="4849" width="11.875" style="127" customWidth="true"/>
    <col min="4850" max="4850" width="9" style="127" customWidth="true"/>
    <col min="4851" max="4851" width="19.5" style="127" customWidth="true"/>
    <col min="4852" max="4852" width="9.625" style="127" customWidth="true"/>
    <col min="4853" max="4853" width="10.5" style="127" customWidth="true"/>
    <col min="4854" max="5100" width="9" style="127"/>
    <col min="5101" max="5101" width="34.125" style="127" customWidth="true"/>
    <col min="5102" max="5102" width="15.125" style="127" customWidth="true"/>
    <col min="5103" max="5103" width="14" style="127" customWidth="true"/>
    <col min="5104" max="5104" width="11.625" style="127" customWidth="true"/>
    <col min="5105" max="5105" width="11.875" style="127" customWidth="true"/>
    <col min="5106" max="5106" width="9" style="127" customWidth="true"/>
    <col min="5107" max="5107" width="19.5" style="127" customWidth="true"/>
    <col min="5108" max="5108" width="9.625" style="127" customWidth="true"/>
    <col min="5109" max="5109" width="10.5" style="127" customWidth="true"/>
    <col min="5110" max="5356" width="9" style="127"/>
    <col min="5357" max="5357" width="34.125" style="127" customWidth="true"/>
    <col min="5358" max="5358" width="15.125" style="127" customWidth="true"/>
    <col min="5359" max="5359" width="14" style="127" customWidth="true"/>
    <col min="5360" max="5360" width="11.625" style="127" customWidth="true"/>
    <col min="5361" max="5361" width="11.875" style="127" customWidth="true"/>
    <col min="5362" max="5362" width="9" style="127" customWidth="true"/>
    <col min="5363" max="5363" width="19.5" style="127" customWidth="true"/>
    <col min="5364" max="5364" width="9.625" style="127" customWidth="true"/>
    <col min="5365" max="5365" width="10.5" style="127" customWidth="true"/>
    <col min="5366" max="5612" width="9" style="127"/>
    <col min="5613" max="5613" width="34.125" style="127" customWidth="true"/>
    <col min="5614" max="5614" width="15.125" style="127" customWidth="true"/>
    <col min="5615" max="5615" width="14" style="127" customWidth="true"/>
    <col min="5616" max="5616" width="11.625" style="127" customWidth="true"/>
    <col min="5617" max="5617" width="11.875" style="127" customWidth="true"/>
    <col min="5618" max="5618" width="9" style="127" customWidth="true"/>
    <col min="5619" max="5619" width="19.5" style="127" customWidth="true"/>
    <col min="5620" max="5620" width="9.625" style="127" customWidth="true"/>
    <col min="5621" max="5621" width="10.5" style="127" customWidth="true"/>
    <col min="5622" max="5868" width="9" style="127"/>
    <col min="5869" max="5869" width="34.125" style="127" customWidth="true"/>
    <col min="5870" max="5870" width="15.125" style="127" customWidth="true"/>
    <col min="5871" max="5871" width="14" style="127" customWidth="true"/>
    <col min="5872" max="5872" width="11.625" style="127" customWidth="true"/>
    <col min="5873" max="5873" width="11.875" style="127" customWidth="true"/>
    <col min="5874" max="5874" width="9" style="127" customWidth="true"/>
    <col min="5875" max="5875" width="19.5" style="127" customWidth="true"/>
    <col min="5876" max="5876" width="9.625" style="127" customWidth="true"/>
    <col min="5877" max="5877" width="10.5" style="127" customWidth="true"/>
    <col min="5878" max="6124" width="9" style="127"/>
    <col min="6125" max="6125" width="34.125" style="127" customWidth="true"/>
    <col min="6126" max="6126" width="15.125" style="127" customWidth="true"/>
    <col min="6127" max="6127" width="14" style="127" customWidth="true"/>
    <col min="6128" max="6128" width="11.625" style="127" customWidth="true"/>
    <col min="6129" max="6129" width="11.875" style="127" customWidth="true"/>
    <col min="6130" max="6130" width="9" style="127" customWidth="true"/>
    <col min="6131" max="6131" width="19.5" style="127" customWidth="true"/>
    <col min="6132" max="6132" width="9.625" style="127" customWidth="true"/>
    <col min="6133" max="6133" width="10.5" style="127" customWidth="true"/>
    <col min="6134" max="6380" width="9" style="127"/>
    <col min="6381" max="6381" width="34.125" style="127" customWidth="true"/>
    <col min="6382" max="6382" width="15.125" style="127" customWidth="true"/>
    <col min="6383" max="6383" width="14" style="127" customWidth="true"/>
    <col min="6384" max="6384" width="11.625" style="127" customWidth="true"/>
    <col min="6385" max="6385" width="11.875" style="127" customWidth="true"/>
    <col min="6386" max="6386" width="9" style="127" customWidth="true"/>
    <col min="6387" max="6387" width="19.5" style="127" customWidth="true"/>
    <col min="6388" max="6388" width="9.625" style="127" customWidth="true"/>
    <col min="6389" max="6389" width="10.5" style="127" customWidth="true"/>
    <col min="6390" max="6636" width="9" style="127"/>
    <col min="6637" max="6637" width="34.125" style="127" customWidth="true"/>
    <col min="6638" max="6638" width="15.125" style="127" customWidth="true"/>
    <col min="6639" max="6639" width="14" style="127" customWidth="true"/>
    <col min="6640" max="6640" width="11.625" style="127" customWidth="true"/>
    <col min="6641" max="6641" width="11.875" style="127" customWidth="true"/>
    <col min="6642" max="6642" width="9" style="127" customWidth="true"/>
    <col min="6643" max="6643" width="19.5" style="127" customWidth="true"/>
    <col min="6644" max="6644" width="9.625" style="127" customWidth="true"/>
    <col min="6645" max="6645" width="10.5" style="127" customWidth="true"/>
    <col min="6646" max="6892" width="9" style="127"/>
    <col min="6893" max="6893" width="34.125" style="127" customWidth="true"/>
    <col min="6894" max="6894" width="15.125" style="127" customWidth="true"/>
    <col min="6895" max="6895" width="14" style="127" customWidth="true"/>
    <col min="6896" max="6896" width="11.625" style="127" customWidth="true"/>
    <col min="6897" max="6897" width="11.875" style="127" customWidth="true"/>
    <col min="6898" max="6898" width="9" style="127" customWidth="true"/>
    <col min="6899" max="6899" width="19.5" style="127" customWidth="true"/>
    <col min="6900" max="6900" width="9.625" style="127" customWidth="true"/>
    <col min="6901" max="6901" width="10.5" style="127" customWidth="true"/>
    <col min="6902" max="7148" width="9" style="127"/>
    <col min="7149" max="7149" width="34.125" style="127" customWidth="true"/>
    <col min="7150" max="7150" width="15.125" style="127" customWidth="true"/>
    <col min="7151" max="7151" width="14" style="127" customWidth="true"/>
    <col min="7152" max="7152" width="11.625" style="127" customWidth="true"/>
    <col min="7153" max="7153" width="11.875" style="127" customWidth="true"/>
    <col min="7154" max="7154" width="9" style="127" customWidth="true"/>
    <col min="7155" max="7155" width="19.5" style="127" customWidth="true"/>
    <col min="7156" max="7156" width="9.625" style="127" customWidth="true"/>
    <col min="7157" max="7157" width="10.5" style="127" customWidth="true"/>
    <col min="7158" max="7404" width="9" style="127"/>
    <col min="7405" max="7405" width="34.125" style="127" customWidth="true"/>
    <col min="7406" max="7406" width="15.125" style="127" customWidth="true"/>
    <col min="7407" max="7407" width="14" style="127" customWidth="true"/>
    <col min="7408" max="7408" width="11.625" style="127" customWidth="true"/>
    <col min="7409" max="7409" width="11.875" style="127" customWidth="true"/>
    <col min="7410" max="7410" width="9" style="127" customWidth="true"/>
    <col min="7411" max="7411" width="19.5" style="127" customWidth="true"/>
    <col min="7412" max="7412" width="9.625" style="127" customWidth="true"/>
    <col min="7413" max="7413" width="10.5" style="127" customWidth="true"/>
    <col min="7414" max="7660" width="9" style="127"/>
    <col min="7661" max="7661" width="34.125" style="127" customWidth="true"/>
    <col min="7662" max="7662" width="15.125" style="127" customWidth="true"/>
    <col min="7663" max="7663" width="14" style="127" customWidth="true"/>
    <col min="7664" max="7664" width="11.625" style="127" customWidth="true"/>
    <col min="7665" max="7665" width="11.875" style="127" customWidth="true"/>
    <col min="7666" max="7666" width="9" style="127" customWidth="true"/>
    <col min="7667" max="7667" width="19.5" style="127" customWidth="true"/>
    <col min="7668" max="7668" width="9.625" style="127" customWidth="true"/>
    <col min="7669" max="7669" width="10.5" style="127" customWidth="true"/>
    <col min="7670" max="7916" width="9" style="127"/>
    <col min="7917" max="7917" width="34.125" style="127" customWidth="true"/>
    <col min="7918" max="7918" width="15.125" style="127" customWidth="true"/>
    <col min="7919" max="7919" width="14" style="127" customWidth="true"/>
    <col min="7920" max="7920" width="11.625" style="127" customWidth="true"/>
    <col min="7921" max="7921" width="11.875" style="127" customWidth="true"/>
    <col min="7922" max="7922" width="9" style="127" customWidth="true"/>
    <col min="7923" max="7923" width="19.5" style="127" customWidth="true"/>
    <col min="7924" max="7924" width="9.625" style="127" customWidth="true"/>
    <col min="7925" max="7925" width="10.5" style="127" customWidth="true"/>
    <col min="7926" max="8172" width="9" style="127"/>
    <col min="8173" max="8173" width="34.125" style="127" customWidth="true"/>
    <col min="8174" max="8174" width="15.125" style="127" customWidth="true"/>
    <col min="8175" max="8175" width="14" style="127" customWidth="true"/>
    <col min="8176" max="8176" width="11.625" style="127" customWidth="true"/>
    <col min="8177" max="8177" width="11.875" style="127" customWidth="true"/>
    <col min="8178" max="8178" width="9" style="127" customWidth="true"/>
    <col min="8179" max="8179" width="19.5" style="127" customWidth="true"/>
    <col min="8180" max="8180" width="9.625" style="127" customWidth="true"/>
    <col min="8181" max="8181" width="10.5" style="127" customWidth="true"/>
    <col min="8182" max="8428" width="9" style="127"/>
    <col min="8429" max="8429" width="34.125" style="127" customWidth="true"/>
    <col min="8430" max="8430" width="15.125" style="127" customWidth="true"/>
    <col min="8431" max="8431" width="14" style="127" customWidth="true"/>
    <col min="8432" max="8432" width="11.625" style="127" customWidth="true"/>
    <col min="8433" max="8433" width="11.875" style="127" customWidth="true"/>
    <col min="8434" max="8434" width="9" style="127" customWidth="true"/>
    <col min="8435" max="8435" width="19.5" style="127" customWidth="true"/>
    <col min="8436" max="8436" width="9.625" style="127" customWidth="true"/>
    <col min="8437" max="8437" width="10.5" style="127" customWidth="true"/>
    <col min="8438" max="8684" width="9" style="127"/>
    <col min="8685" max="8685" width="34.125" style="127" customWidth="true"/>
    <col min="8686" max="8686" width="15.125" style="127" customWidth="true"/>
    <col min="8687" max="8687" width="14" style="127" customWidth="true"/>
    <col min="8688" max="8688" width="11.625" style="127" customWidth="true"/>
    <col min="8689" max="8689" width="11.875" style="127" customWidth="true"/>
    <col min="8690" max="8690" width="9" style="127" customWidth="true"/>
    <col min="8691" max="8691" width="19.5" style="127" customWidth="true"/>
    <col min="8692" max="8692" width="9.625" style="127" customWidth="true"/>
    <col min="8693" max="8693" width="10.5" style="127" customWidth="true"/>
    <col min="8694" max="8940" width="9" style="127"/>
    <col min="8941" max="8941" width="34.125" style="127" customWidth="true"/>
    <col min="8942" max="8942" width="15.125" style="127" customWidth="true"/>
    <col min="8943" max="8943" width="14" style="127" customWidth="true"/>
    <col min="8944" max="8944" width="11.625" style="127" customWidth="true"/>
    <col min="8945" max="8945" width="11.875" style="127" customWidth="true"/>
    <col min="8946" max="8946" width="9" style="127" customWidth="true"/>
    <col min="8947" max="8947" width="19.5" style="127" customWidth="true"/>
    <col min="8948" max="8948" width="9.625" style="127" customWidth="true"/>
    <col min="8949" max="8949" width="10.5" style="127" customWidth="true"/>
    <col min="8950" max="9196" width="9" style="127"/>
    <col min="9197" max="9197" width="34.125" style="127" customWidth="true"/>
    <col min="9198" max="9198" width="15.125" style="127" customWidth="true"/>
    <col min="9199" max="9199" width="14" style="127" customWidth="true"/>
    <col min="9200" max="9200" width="11.625" style="127" customWidth="true"/>
    <col min="9201" max="9201" width="11.875" style="127" customWidth="true"/>
    <col min="9202" max="9202" width="9" style="127" customWidth="true"/>
    <col min="9203" max="9203" width="19.5" style="127" customWidth="true"/>
    <col min="9204" max="9204" width="9.625" style="127" customWidth="true"/>
    <col min="9205" max="9205" width="10.5" style="127" customWidth="true"/>
    <col min="9206" max="9452" width="9" style="127"/>
    <col min="9453" max="9453" width="34.125" style="127" customWidth="true"/>
    <col min="9454" max="9454" width="15.125" style="127" customWidth="true"/>
    <col min="9455" max="9455" width="14" style="127" customWidth="true"/>
    <col min="9456" max="9456" width="11.625" style="127" customWidth="true"/>
    <col min="9457" max="9457" width="11.875" style="127" customWidth="true"/>
    <col min="9458" max="9458" width="9" style="127" customWidth="true"/>
    <col min="9459" max="9459" width="19.5" style="127" customWidth="true"/>
    <col min="9460" max="9460" width="9.625" style="127" customWidth="true"/>
    <col min="9461" max="9461" width="10.5" style="127" customWidth="true"/>
    <col min="9462" max="9708" width="9" style="127"/>
    <col min="9709" max="9709" width="34.125" style="127" customWidth="true"/>
    <col min="9710" max="9710" width="15.125" style="127" customWidth="true"/>
    <col min="9711" max="9711" width="14" style="127" customWidth="true"/>
    <col min="9712" max="9712" width="11.625" style="127" customWidth="true"/>
    <col min="9713" max="9713" width="11.875" style="127" customWidth="true"/>
    <col min="9714" max="9714" width="9" style="127" customWidth="true"/>
    <col min="9715" max="9715" width="19.5" style="127" customWidth="true"/>
    <col min="9716" max="9716" width="9.625" style="127" customWidth="true"/>
    <col min="9717" max="9717" width="10.5" style="127" customWidth="true"/>
    <col min="9718" max="9964" width="9" style="127"/>
    <col min="9965" max="9965" width="34.125" style="127" customWidth="true"/>
    <col min="9966" max="9966" width="15.125" style="127" customWidth="true"/>
    <col min="9967" max="9967" width="14" style="127" customWidth="true"/>
    <col min="9968" max="9968" width="11.625" style="127" customWidth="true"/>
    <col min="9969" max="9969" width="11.875" style="127" customWidth="true"/>
    <col min="9970" max="9970" width="9" style="127" customWidth="true"/>
    <col min="9971" max="9971" width="19.5" style="127" customWidth="true"/>
    <col min="9972" max="9972" width="9.625" style="127" customWidth="true"/>
    <col min="9973" max="9973" width="10.5" style="127" customWidth="true"/>
    <col min="9974" max="10220" width="9" style="127"/>
    <col min="10221" max="10221" width="34.125" style="127" customWidth="true"/>
    <col min="10222" max="10222" width="15.125" style="127" customWidth="true"/>
    <col min="10223" max="10223" width="14" style="127" customWidth="true"/>
    <col min="10224" max="10224" width="11.625" style="127" customWidth="true"/>
    <col min="10225" max="10225" width="11.875" style="127" customWidth="true"/>
    <col min="10226" max="10226" width="9" style="127" customWidth="true"/>
    <col min="10227" max="10227" width="19.5" style="127" customWidth="true"/>
    <col min="10228" max="10228" width="9.625" style="127" customWidth="true"/>
    <col min="10229" max="10229" width="10.5" style="127" customWidth="true"/>
    <col min="10230" max="10476" width="9" style="127"/>
    <col min="10477" max="10477" width="34.125" style="127" customWidth="true"/>
    <col min="10478" max="10478" width="15.125" style="127" customWidth="true"/>
    <col min="10479" max="10479" width="14" style="127" customWidth="true"/>
    <col min="10480" max="10480" width="11.625" style="127" customWidth="true"/>
    <col min="10481" max="10481" width="11.875" style="127" customWidth="true"/>
    <col min="10482" max="10482" width="9" style="127" customWidth="true"/>
    <col min="10483" max="10483" width="19.5" style="127" customWidth="true"/>
    <col min="10484" max="10484" width="9.625" style="127" customWidth="true"/>
    <col min="10485" max="10485" width="10.5" style="127" customWidth="true"/>
    <col min="10486" max="10732" width="9" style="127"/>
    <col min="10733" max="10733" width="34.125" style="127" customWidth="true"/>
    <col min="10734" max="10734" width="15.125" style="127" customWidth="true"/>
    <col min="10735" max="10735" width="14" style="127" customWidth="true"/>
    <col min="10736" max="10736" width="11.625" style="127" customWidth="true"/>
    <col min="10737" max="10737" width="11.875" style="127" customWidth="true"/>
    <col min="10738" max="10738" width="9" style="127" customWidth="true"/>
    <col min="10739" max="10739" width="19.5" style="127" customWidth="true"/>
    <col min="10740" max="10740" width="9.625" style="127" customWidth="true"/>
    <col min="10741" max="10741" width="10.5" style="127" customWidth="true"/>
    <col min="10742" max="10988" width="9" style="127"/>
    <col min="10989" max="10989" width="34.125" style="127" customWidth="true"/>
    <col min="10990" max="10990" width="15.125" style="127" customWidth="true"/>
    <col min="10991" max="10991" width="14" style="127" customWidth="true"/>
    <col min="10992" max="10992" width="11.625" style="127" customWidth="true"/>
    <col min="10993" max="10993" width="11.875" style="127" customWidth="true"/>
    <col min="10994" max="10994" width="9" style="127" customWidth="true"/>
    <col min="10995" max="10995" width="19.5" style="127" customWidth="true"/>
    <col min="10996" max="10996" width="9.625" style="127" customWidth="true"/>
    <col min="10997" max="10997" width="10.5" style="127" customWidth="true"/>
    <col min="10998" max="11244" width="9" style="127"/>
    <col min="11245" max="11245" width="34.125" style="127" customWidth="true"/>
    <col min="11246" max="11246" width="15.125" style="127" customWidth="true"/>
    <col min="11247" max="11247" width="14" style="127" customWidth="true"/>
    <col min="11248" max="11248" width="11.625" style="127" customWidth="true"/>
    <col min="11249" max="11249" width="11.875" style="127" customWidth="true"/>
    <col min="11250" max="11250" width="9" style="127" customWidth="true"/>
    <col min="11251" max="11251" width="19.5" style="127" customWidth="true"/>
    <col min="11252" max="11252" width="9.625" style="127" customWidth="true"/>
    <col min="11253" max="11253" width="10.5" style="127" customWidth="true"/>
    <col min="11254" max="11500" width="9" style="127"/>
    <col min="11501" max="11501" width="34.125" style="127" customWidth="true"/>
    <col min="11502" max="11502" width="15.125" style="127" customWidth="true"/>
    <col min="11503" max="11503" width="14" style="127" customWidth="true"/>
    <col min="11504" max="11504" width="11.625" style="127" customWidth="true"/>
    <col min="11505" max="11505" width="11.875" style="127" customWidth="true"/>
    <col min="11506" max="11506" width="9" style="127" customWidth="true"/>
    <col min="11507" max="11507" width="19.5" style="127" customWidth="true"/>
    <col min="11508" max="11508" width="9.625" style="127" customWidth="true"/>
    <col min="11509" max="11509" width="10.5" style="127" customWidth="true"/>
    <col min="11510" max="11756" width="9" style="127"/>
    <col min="11757" max="11757" width="34.125" style="127" customWidth="true"/>
    <col min="11758" max="11758" width="15.125" style="127" customWidth="true"/>
    <col min="11759" max="11759" width="14" style="127" customWidth="true"/>
    <col min="11760" max="11760" width="11.625" style="127" customWidth="true"/>
    <col min="11761" max="11761" width="11.875" style="127" customWidth="true"/>
    <col min="11762" max="11762" width="9" style="127" customWidth="true"/>
    <col min="11763" max="11763" width="19.5" style="127" customWidth="true"/>
    <col min="11764" max="11764" width="9.625" style="127" customWidth="true"/>
    <col min="11765" max="11765" width="10.5" style="127" customWidth="true"/>
    <col min="11766" max="12012" width="9" style="127"/>
    <col min="12013" max="12013" width="34.125" style="127" customWidth="true"/>
    <col min="12014" max="12014" width="15.125" style="127" customWidth="true"/>
    <col min="12015" max="12015" width="14" style="127" customWidth="true"/>
    <col min="12016" max="12016" width="11.625" style="127" customWidth="true"/>
    <col min="12017" max="12017" width="11.875" style="127" customWidth="true"/>
    <col min="12018" max="12018" width="9" style="127" customWidth="true"/>
    <col min="12019" max="12019" width="19.5" style="127" customWidth="true"/>
    <col min="12020" max="12020" width="9.625" style="127" customWidth="true"/>
    <col min="12021" max="12021" width="10.5" style="127" customWidth="true"/>
    <col min="12022" max="12268" width="9" style="127"/>
    <col min="12269" max="12269" width="34.125" style="127" customWidth="true"/>
    <col min="12270" max="12270" width="15.125" style="127" customWidth="true"/>
    <col min="12271" max="12271" width="14" style="127" customWidth="true"/>
    <col min="12272" max="12272" width="11.625" style="127" customWidth="true"/>
    <col min="12273" max="12273" width="11.875" style="127" customWidth="true"/>
    <col min="12274" max="12274" width="9" style="127" customWidth="true"/>
    <col min="12275" max="12275" width="19.5" style="127" customWidth="true"/>
    <col min="12276" max="12276" width="9.625" style="127" customWidth="true"/>
    <col min="12277" max="12277" width="10.5" style="127" customWidth="true"/>
    <col min="12278" max="12524" width="9" style="127"/>
    <col min="12525" max="12525" width="34.125" style="127" customWidth="true"/>
    <col min="12526" max="12526" width="15.125" style="127" customWidth="true"/>
    <col min="12527" max="12527" width="14" style="127" customWidth="true"/>
    <col min="12528" max="12528" width="11.625" style="127" customWidth="true"/>
    <col min="12529" max="12529" width="11.875" style="127" customWidth="true"/>
    <col min="12530" max="12530" width="9" style="127" customWidth="true"/>
    <col min="12531" max="12531" width="19.5" style="127" customWidth="true"/>
    <col min="12532" max="12532" width="9.625" style="127" customWidth="true"/>
    <col min="12533" max="12533" width="10.5" style="127" customWidth="true"/>
    <col min="12534" max="12780" width="9" style="127"/>
    <col min="12781" max="12781" width="34.125" style="127" customWidth="true"/>
    <col min="12782" max="12782" width="15.125" style="127" customWidth="true"/>
    <col min="12783" max="12783" width="14" style="127" customWidth="true"/>
    <col min="12784" max="12784" width="11.625" style="127" customWidth="true"/>
    <col min="12785" max="12785" width="11.875" style="127" customWidth="true"/>
    <col min="12786" max="12786" width="9" style="127" customWidth="true"/>
    <col min="12787" max="12787" width="19.5" style="127" customWidth="true"/>
    <col min="12788" max="12788" width="9.625" style="127" customWidth="true"/>
    <col min="12789" max="12789" width="10.5" style="127" customWidth="true"/>
    <col min="12790" max="13036" width="9" style="127"/>
    <col min="13037" max="13037" width="34.125" style="127" customWidth="true"/>
    <col min="13038" max="13038" width="15.125" style="127" customWidth="true"/>
    <col min="13039" max="13039" width="14" style="127" customWidth="true"/>
    <col min="13040" max="13040" width="11.625" style="127" customWidth="true"/>
    <col min="13041" max="13041" width="11.875" style="127" customWidth="true"/>
    <col min="13042" max="13042" width="9" style="127" customWidth="true"/>
    <col min="13043" max="13043" width="19.5" style="127" customWidth="true"/>
    <col min="13044" max="13044" width="9.625" style="127" customWidth="true"/>
    <col min="13045" max="13045" width="10.5" style="127" customWidth="true"/>
    <col min="13046" max="13292" width="9" style="127"/>
    <col min="13293" max="13293" width="34.125" style="127" customWidth="true"/>
    <col min="13294" max="13294" width="15.125" style="127" customWidth="true"/>
    <col min="13295" max="13295" width="14" style="127" customWidth="true"/>
    <col min="13296" max="13296" width="11.625" style="127" customWidth="true"/>
    <col min="13297" max="13297" width="11.875" style="127" customWidth="true"/>
    <col min="13298" max="13298" width="9" style="127" customWidth="true"/>
    <col min="13299" max="13299" width="19.5" style="127" customWidth="true"/>
    <col min="13300" max="13300" width="9.625" style="127" customWidth="true"/>
    <col min="13301" max="13301" width="10.5" style="127" customWidth="true"/>
    <col min="13302" max="13548" width="9" style="127"/>
    <col min="13549" max="13549" width="34.125" style="127" customWidth="true"/>
    <col min="13550" max="13550" width="15.125" style="127" customWidth="true"/>
    <col min="13551" max="13551" width="14" style="127" customWidth="true"/>
    <col min="13552" max="13552" width="11.625" style="127" customWidth="true"/>
    <col min="13553" max="13553" width="11.875" style="127" customWidth="true"/>
    <col min="13554" max="13554" width="9" style="127" customWidth="true"/>
    <col min="13555" max="13555" width="19.5" style="127" customWidth="true"/>
    <col min="13556" max="13556" width="9.625" style="127" customWidth="true"/>
    <col min="13557" max="13557" width="10.5" style="127" customWidth="true"/>
    <col min="13558" max="13804" width="9" style="127"/>
    <col min="13805" max="13805" width="34.125" style="127" customWidth="true"/>
    <col min="13806" max="13806" width="15.125" style="127" customWidth="true"/>
    <col min="13807" max="13807" width="14" style="127" customWidth="true"/>
    <col min="13808" max="13808" width="11.625" style="127" customWidth="true"/>
    <col min="13809" max="13809" width="11.875" style="127" customWidth="true"/>
    <col min="13810" max="13810" width="9" style="127" customWidth="true"/>
    <col min="13811" max="13811" width="19.5" style="127" customWidth="true"/>
    <col min="13812" max="13812" width="9.625" style="127" customWidth="true"/>
    <col min="13813" max="13813" width="10.5" style="127" customWidth="true"/>
    <col min="13814" max="14060" width="9" style="127"/>
    <col min="14061" max="14061" width="34.125" style="127" customWidth="true"/>
    <col min="14062" max="14062" width="15.125" style="127" customWidth="true"/>
    <col min="14063" max="14063" width="14" style="127" customWidth="true"/>
    <col min="14064" max="14064" width="11.625" style="127" customWidth="true"/>
    <col min="14065" max="14065" width="11.875" style="127" customWidth="true"/>
    <col min="14066" max="14066" width="9" style="127" customWidth="true"/>
    <col min="14067" max="14067" width="19.5" style="127" customWidth="true"/>
    <col min="14068" max="14068" width="9.625" style="127" customWidth="true"/>
    <col min="14069" max="14069" width="10.5" style="127" customWidth="true"/>
    <col min="14070" max="14316" width="9" style="127"/>
    <col min="14317" max="14317" width="34.125" style="127" customWidth="true"/>
    <col min="14318" max="14318" width="15.125" style="127" customWidth="true"/>
    <col min="14319" max="14319" width="14" style="127" customWidth="true"/>
    <col min="14320" max="14320" width="11.625" style="127" customWidth="true"/>
    <col min="14321" max="14321" width="11.875" style="127" customWidth="true"/>
    <col min="14322" max="14322" width="9" style="127" customWidth="true"/>
    <col min="14323" max="14323" width="19.5" style="127" customWidth="true"/>
    <col min="14324" max="14324" width="9.625" style="127" customWidth="true"/>
    <col min="14325" max="14325" width="10.5" style="127" customWidth="true"/>
    <col min="14326" max="14572" width="9" style="127"/>
    <col min="14573" max="14573" width="34.125" style="127" customWidth="true"/>
    <col min="14574" max="14574" width="15.125" style="127" customWidth="true"/>
    <col min="14575" max="14575" width="14" style="127" customWidth="true"/>
    <col min="14576" max="14576" width="11.625" style="127" customWidth="true"/>
    <col min="14577" max="14577" width="11.875" style="127" customWidth="true"/>
    <col min="14578" max="14578" width="9" style="127" customWidth="true"/>
    <col min="14579" max="14579" width="19.5" style="127" customWidth="true"/>
    <col min="14580" max="14580" width="9.625" style="127" customWidth="true"/>
    <col min="14581" max="14581" width="10.5" style="127" customWidth="true"/>
    <col min="14582" max="14828" width="9" style="127"/>
    <col min="14829" max="14829" width="34.125" style="127" customWidth="true"/>
    <col min="14830" max="14830" width="15.125" style="127" customWidth="true"/>
    <col min="14831" max="14831" width="14" style="127" customWidth="true"/>
    <col min="14832" max="14832" width="11.625" style="127" customWidth="true"/>
    <col min="14833" max="14833" width="11.875" style="127" customWidth="true"/>
    <col min="14834" max="14834" width="9" style="127" customWidth="true"/>
    <col min="14835" max="14835" width="19.5" style="127" customWidth="true"/>
    <col min="14836" max="14836" width="9.625" style="127" customWidth="true"/>
    <col min="14837" max="14837" width="10.5" style="127" customWidth="true"/>
    <col min="14838" max="15084" width="9" style="127"/>
    <col min="15085" max="15085" width="34.125" style="127" customWidth="true"/>
    <col min="15086" max="15086" width="15.125" style="127" customWidth="true"/>
    <col min="15087" max="15087" width="14" style="127" customWidth="true"/>
    <col min="15088" max="15088" width="11.625" style="127" customWidth="true"/>
    <col min="15089" max="15089" width="11.875" style="127" customWidth="true"/>
    <col min="15090" max="15090" width="9" style="127" customWidth="true"/>
    <col min="15091" max="15091" width="19.5" style="127" customWidth="true"/>
    <col min="15092" max="15092" width="9.625" style="127" customWidth="true"/>
    <col min="15093" max="15093" width="10.5" style="127" customWidth="true"/>
    <col min="15094" max="15340" width="9" style="127"/>
    <col min="15341" max="15341" width="34.125" style="127" customWidth="true"/>
    <col min="15342" max="15342" width="15.125" style="127" customWidth="true"/>
    <col min="15343" max="15343" width="14" style="127" customWidth="true"/>
    <col min="15344" max="15344" width="11.625" style="127" customWidth="true"/>
    <col min="15345" max="15345" width="11.875" style="127" customWidth="true"/>
    <col min="15346" max="15346" width="9" style="127" customWidth="true"/>
    <col min="15347" max="15347" width="19.5" style="127" customWidth="true"/>
    <col min="15348" max="15348" width="9.625" style="127" customWidth="true"/>
    <col min="15349" max="15349" width="10.5" style="127" customWidth="true"/>
    <col min="15350" max="15596" width="9" style="127"/>
    <col min="15597" max="15597" width="34.125" style="127" customWidth="true"/>
    <col min="15598" max="15598" width="15.125" style="127" customWidth="true"/>
    <col min="15599" max="15599" width="14" style="127" customWidth="true"/>
    <col min="15600" max="15600" width="11.625" style="127" customWidth="true"/>
    <col min="15601" max="15601" width="11.875" style="127" customWidth="true"/>
    <col min="15602" max="15602" width="9" style="127" customWidth="true"/>
    <col min="15603" max="15603" width="19.5" style="127" customWidth="true"/>
    <col min="15604" max="15604" width="9.625" style="127" customWidth="true"/>
    <col min="15605" max="15605" width="10.5" style="127" customWidth="true"/>
    <col min="15606" max="15852" width="9" style="127"/>
    <col min="15853" max="15853" width="34.125" style="127" customWidth="true"/>
    <col min="15854" max="15854" width="15.125" style="127" customWidth="true"/>
    <col min="15855" max="15855" width="14" style="127" customWidth="true"/>
    <col min="15856" max="15856" width="11.625" style="127" customWidth="true"/>
    <col min="15857" max="15857" width="11.875" style="127" customWidth="true"/>
    <col min="15858" max="15858" width="9" style="127" customWidth="true"/>
    <col min="15859" max="15859" width="19.5" style="127" customWidth="true"/>
    <col min="15860" max="15860" width="9.625" style="127" customWidth="true"/>
    <col min="15861" max="15861" width="10.5" style="127" customWidth="true"/>
    <col min="15862" max="16108" width="9" style="127"/>
    <col min="16109" max="16109" width="34.125" style="127" customWidth="true"/>
    <col min="16110" max="16110" width="15.125" style="127" customWidth="true"/>
    <col min="16111" max="16111" width="14" style="127" customWidth="true"/>
    <col min="16112" max="16112" width="11.625" style="127" customWidth="true"/>
    <col min="16113" max="16113" width="11.875" style="127" customWidth="true"/>
    <col min="16114" max="16114" width="9" style="127" customWidth="true"/>
    <col min="16115" max="16115" width="19.5" style="127" customWidth="true"/>
    <col min="16116" max="16116" width="9.625" style="127" customWidth="true"/>
    <col min="16117" max="16117" width="10.5" style="127" customWidth="true"/>
    <col min="16118" max="16384" width="9" style="127"/>
  </cols>
  <sheetData>
    <row r="1" ht="27" customHeight="true" spans="1:5">
      <c r="A1" s="304" t="s">
        <v>0</v>
      </c>
      <c r="B1" s="304"/>
      <c r="C1" s="304"/>
      <c r="D1" s="304"/>
      <c r="E1" s="304"/>
    </row>
    <row r="2" ht="14.1" customHeight="true" spans="5:5">
      <c r="E2" s="224" t="s">
        <v>1</v>
      </c>
    </row>
    <row r="3" ht="19.5" customHeight="true" spans="1:5">
      <c r="A3" s="269" t="s">
        <v>2</v>
      </c>
      <c r="B3" s="270" t="s">
        <v>3</v>
      </c>
      <c r="C3" s="270" t="s">
        <v>4</v>
      </c>
      <c r="D3" s="270" t="s">
        <v>5</v>
      </c>
      <c r="E3" s="270" t="s">
        <v>6</v>
      </c>
    </row>
    <row r="4" ht="15.95" customHeight="true" spans="1:5">
      <c r="A4" s="271" t="s">
        <v>7</v>
      </c>
      <c r="B4" s="272">
        <f>SUM(B5:B20)</f>
        <v>475100</v>
      </c>
      <c r="C4" s="272">
        <f>SUM(C5:C20)</f>
        <v>475360</v>
      </c>
      <c r="D4" s="272">
        <f>SUM(D5:D20)</f>
        <v>479351</v>
      </c>
      <c r="E4" s="282">
        <f>D4/C4</f>
        <v>1.00839574217435</v>
      </c>
    </row>
    <row r="5" ht="15.95" customHeight="true" spans="1:5">
      <c r="A5" s="273" t="s">
        <v>8</v>
      </c>
      <c r="B5" s="173">
        <v>223602</v>
      </c>
      <c r="C5" s="173">
        <f>223602+260</f>
        <v>223862</v>
      </c>
      <c r="D5" s="279">
        <v>199705</v>
      </c>
      <c r="E5" s="283">
        <f t="shared" ref="E5:E28" si="0">D5/C5</f>
        <v>0.892089769590194</v>
      </c>
    </row>
    <row r="6" ht="15.95" customHeight="true" spans="1:5">
      <c r="A6" s="273" t="s">
        <v>9</v>
      </c>
      <c r="B6" s="173">
        <v>41889</v>
      </c>
      <c r="C6" s="173">
        <v>41889</v>
      </c>
      <c r="D6" s="279">
        <v>50763</v>
      </c>
      <c r="E6" s="283">
        <f t="shared" si="0"/>
        <v>1.21184559192151</v>
      </c>
    </row>
    <row r="7" ht="15.95" customHeight="true" spans="1:5">
      <c r="A7" s="273" t="s">
        <v>10</v>
      </c>
      <c r="B7" s="173">
        <v>0</v>
      </c>
      <c r="C7" s="173">
        <v>0</v>
      </c>
      <c r="D7" s="279"/>
      <c r="E7" s="283"/>
    </row>
    <row r="8" ht="15.95" customHeight="true" spans="1:5">
      <c r="A8" s="273" t="s">
        <v>11</v>
      </c>
      <c r="B8" s="173">
        <v>8911</v>
      </c>
      <c r="C8" s="173">
        <v>8911</v>
      </c>
      <c r="D8" s="279">
        <v>9693</v>
      </c>
      <c r="E8" s="283">
        <f t="shared" si="0"/>
        <v>1.08775670519583</v>
      </c>
    </row>
    <row r="9" ht="15.95" customHeight="true" spans="1:5">
      <c r="A9" s="273" t="s">
        <v>12</v>
      </c>
      <c r="B9" s="173">
        <v>30062</v>
      </c>
      <c r="C9" s="173">
        <v>30062</v>
      </c>
      <c r="D9" s="279">
        <v>39502</v>
      </c>
      <c r="E9" s="283">
        <f t="shared" si="0"/>
        <v>1.31401769676003</v>
      </c>
    </row>
    <row r="10" ht="15.95" customHeight="true" spans="1:5">
      <c r="A10" s="273" t="s">
        <v>13</v>
      </c>
      <c r="B10" s="173">
        <v>37771</v>
      </c>
      <c r="C10" s="173">
        <v>37771</v>
      </c>
      <c r="D10" s="279">
        <v>33285</v>
      </c>
      <c r="E10" s="283">
        <f t="shared" si="0"/>
        <v>0.881231632734108</v>
      </c>
    </row>
    <row r="11" ht="15.95" customHeight="true" spans="1:5">
      <c r="A11" s="273" t="s">
        <v>14</v>
      </c>
      <c r="B11" s="173">
        <v>16394</v>
      </c>
      <c r="C11" s="173">
        <v>16394</v>
      </c>
      <c r="D11" s="279">
        <v>16399</v>
      </c>
      <c r="E11" s="283">
        <f t="shared" si="0"/>
        <v>1.00030498963035</v>
      </c>
    </row>
    <row r="12" ht="15.95" customHeight="true" spans="1:5">
      <c r="A12" s="273" t="s">
        <v>15</v>
      </c>
      <c r="B12" s="173">
        <v>12743</v>
      </c>
      <c r="C12" s="173">
        <v>12743</v>
      </c>
      <c r="D12" s="279">
        <v>12570</v>
      </c>
      <c r="E12" s="283">
        <f t="shared" si="0"/>
        <v>0.986423919014361</v>
      </c>
    </row>
    <row r="13" ht="15.95" customHeight="true" spans="1:5">
      <c r="A13" s="273" t="s">
        <v>16</v>
      </c>
      <c r="B13" s="173">
        <v>27458</v>
      </c>
      <c r="C13" s="173">
        <v>27458</v>
      </c>
      <c r="D13" s="279">
        <v>33977</v>
      </c>
      <c r="E13" s="283">
        <f t="shared" si="0"/>
        <v>1.2374171461869</v>
      </c>
    </row>
    <row r="14" ht="15.95" customHeight="true" spans="1:5">
      <c r="A14" s="273" t="s">
        <v>17</v>
      </c>
      <c r="B14" s="173">
        <v>8821</v>
      </c>
      <c r="C14" s="173">
        <v>8821</v>
      </c>
      <c r="D14" s="279">
        <v>15018</v>
      </c>
      <c r="E14" s="283">
        <f t="shared" si="0"/>
        <v>1.70252805804331</v>
      </c>
    </row>
    <row r="15" ht="15.95" customHeight="true" spans="1:5">
      <c r="A15" s="273" t="s">
        <v>18</v>
      </c>
      <c r="B15" s="173">
        <v>6764</v>
      </c>
      <c r="C15" s="173">
        <v>6764</v>
      </c>
      <c r="D15" s="279">
        <v>7152</v>
      </c>
      <c r="E15" s="283">
        <f t="shared" si="0"/>
        <v>1.05736250739208</v>
      </c>
    </row>
    <row r="16" ht="15.95" customHeight="true" spans="1:5">
      <c r="A16" s="273" t="s">
        <v>19</v>
      </c>
      <c r="B16" s="173">
        <v>28599</v>
      </c>
      <c r="C16" s="173">
        <v>28599</v>
      </c>
      <c r="D16" s="279">
        <v>24706</v>
      </c>
      <c r="E16" s="283">
        <f t="shared" si="0"/>
        <v>0.863876359313263</v>
      </c>
    </row>
    <row r="17" ht="15.95" customHeight="true" spans="1:5">
      <c r="A17" s="273" t="s">
        <v>20</v>
      </c>
      <c r="B17" s="173">
        <v>20968</v>
      </c>
      <c r="C17" s="173">
        <v>20968</v>
      </c>
      <c r="D17" s="279">
        <v>28202</v>
      </c>
      <c r="E17" s="283">
        <f t="shared" si="0"/>
        <v>1.34500190766883</v>
      </c>
    </row>
    <row r="18" ht="15.95" customHeight="true" spans="1:5">
      <c r="A18" s="273" t="s">
        <v>21</v>
      </c>
      <c r="B18" s="173">
        <v>5598</v>
      </c>
      <c r="C18" s="173">
        <v>5598</v>
      </c>
      <c r="D18" s="279">
        <v>4113</v>
      </c>
      <c r="E18" s="283">
        <f t="shared" si="0"/>
        <v>0.734726688102894</v>
      </c>
    </row>
    <row r="19" ht="15.95" customHeight="true" spans="1:5">
      <c r="A19" s="273" t="s">
        <v>22</v>
      </c>
      <c r="B19" s="173">
        <v>5475</v>
      </c>
      <c r="C19" s="173">
        <v>5475</v>
      </c>
      <c r="D19" s="279">
        <v>4014</v>
      </c>
      <c r="E19" s="283">
        <f t="shared" si="0"/>
        <v>0.733150684931507</v>
      </c>
    </row>
    <row r="20" ht="15.95" customHeight="true" spans="1:5">
      <c r="A20" s="273" t="s">
        <v>23</v>
      </c>
      <c r="B20" s="173">
        <v>45</v>
      </c>
      <c r="C20" s="173">
        <v>45</v>
      </c>
      <c r="D20" s="279">
        <v>252</v>
      </c>
      <c r="E20" s="283"/>
    </row>
    <row r="21" s="267" customFormat="true" ht="15.95" customHeight="true" spans="1:5">
      <c r="A21" s="275" t="s">
        <v>24</v>
      </c>
      <c r="B21" s="170">
        <f>SUM(B22:B27)</f>
        <v>165600</v>
      </c>
      <c r="C21" s="170">
        <f>SUM(C22:C27)</f>
        <v>197212</v>
      </c>
      <c r="D21" s="170">
        <f>SUM(D22:D27)</f>
        <v>203156</v>
      </c>
      <c r="E21" s="284">
        <f>D21/C21</f>
        <v>1.03014015374318</v>
      </c>
    </row>
    <row r="22" ht="15.95" customHeight="true" spans="1:5">
      <c r="A22" s="265" t="s">
        <v>25</v>
      </c>
      <c r="B22" s="173">
        <v>30450</v>
      </c>
      <c r="C22" s="173">
        <v>30450</v>
      </c>
      <c r="D22" s="279">
        <v>32536</v>
      </c>
      <c r="E22" s="283">
        <f t="shared" si="0"/>
        <v>1.06850574712644</v>
      </c>
    </row>
    <row r="23" ht="15.95" customHeight="true" spans="1:5">
      <c r="A23" s="265" t="s">
        <v>26</v>
      </c>
      <c r="B23" s="173">
        <v>22197</v>
      </c>
      <c r="C23" s="173">
        <v>22197</v>
      </c>
      <c r="D23" s="279">
        <v>21679</v>
      </c>
      <c r="E23" s="283">
        <f t="shared" si="0"/>
        <v>0.976663513087354</v>
      </c>
    </row>
    <row r="24" ht="15.95" customHeight="true" spans="1:5">
      <c r="A24" s="273" t="s">
        <v>27</v>
      </c>
      <c r="B24" s="173">
        <v>14850</v>
      </c>
      <c r="C24" s="173">
        <v>14850</v>
      </c>
      <c r="D24" s="279">
        <v>33231</v>
      </c>
      <c r="E24" s="283">
        <f t="shared" si="0"/>
        <v>2.23777777777778</v>
      </c>
    </row>
    <row r="25" ht="15.95" customHeight="true" spans="1:5">
      <c r="A25" s="273" t="s">
        <v>28</v>
      </c>
      <c r="B25" s="173">
        <v>55270</v>
      </c>
      <c r="C25" s="173">
        <f>55270+31612</f>
        <v>86882</v>
      </c>
      <c r="D25" s="279">
        <v>78587</v>
      </c>
      <c r="E25" s="283">
        <f t="shared" si="0"/>
        <v>0.90452567850648</v>
      </c>
    </row>
    <row r="26" ht="15.95" customHeight="true" spans="1:5">
      <c r="A26" s="273" t="s">
        <v>29</v>
      </c>
      <c r="B26" s="173">
        <v>6190</v>
      </c>
      <c r="C26" s="173">
        <v>6190</v>
      </c>
      <c r="D26" s="279">
        <v>7329</v>
      </c>
      <c r="E26" s="283">
        <f t="shared" si="0"/>
        <v>1.18400646203554</v>
      </c>
    </row>
    <row r="27" ht="15.95" customHeight="true" spans="1:5">
      <c r="A27" s="273" t="s">
        <v>30</v>
      </c>
      <c r="B27" s="173">
        <v>36643</v>
      </c>
      <c r="C27" s="173">
        <v>36643</v>
      </c>
      <c r="D27" s="279">
        <f>29026+768</f>
        <v>29794</v>
      </c>
      <c r="E27" s="283">
        <f t="shared" si="0"/>
        <v>0.813088447998253</v>
      </c>
    </row>
    <row r="28" s="267" customFormat="true" ht="15.95" customHeight="true" spans="1:5">
      <c r="A28" s="276" t="s">
        <v>31</v>
      </c>
      <c r="B28" s="170">
        <f>B21+B4</f>
        <v>640700</v>
      </c>
      <c r="C28" s="170">
        <f>C21+C4</f>
        <v>672572</v>
      </c>
      <c r="D28" s="170">
        <f>D21+D4</f>
        <v>682507</v>
      </c>
      <c r="E28" s="284">
        <f t="shared" si="0"/>
        <v>1.01477165270038</v>
      </c>
    </row>
    <row r="29" s="267" customFormat="true" ht="15.95" customHeight="true" spans="1:5">
      <c r="A29" s="276"/>
      <c r="B29" s="170"/>
      <c r="C29" s="170"/>
      <c r="D29" s="170"/>
      <c r="E29" s="284"/>
    </row>
    <row r="30" spans="1:5">
      <c r="A30" s="277"/>
      <c r="B30" s="277"/>
      <c r="C30" s="277"/>
      <c r="D30" s="277"/>
      <c r="E30" s="277"/>
    </row>
    <row r="31" spans="1:5">
      <c r="A31" s="109" t="s">
        <v>32</v>
      </c>
      <c r="B31" s="170">
        <f>B32+B33</f>
        <v>0</v>
      </c>
      <c r="C31" s="170">
        <f>C32+C33</f>
        <v>0</v>
      </c>
      <c r="D31" s="170">
        <f>D32+D33</f>
        <v>252866</v>
      </c>
      <c r="E31" s="285"/>
    </row>
    <row r="32" spans="1:5">
      <c r="A32" s="172" t="s">
        <v>33</v>
      </c>
      <c r="B32" s="278"/>
      <c r="C32" s="278"/>
      <c r="D32" s="279">
        <v>19549</v>
      </c>
      <c r="E32" s="285"/>
    </row>
    <row r="33" spans="1:5">
      <c r="A33" s="172" t="s">
        <v>34</v>
      </c>
      <c r="B33" s="278"/>
      <c r="C33" s="278"/>
      <c r="D33" s="173">
        <v>233317</v>
      </c>
      <c r="E33" s="285"/>
    </row>
    <row r="34" spans="1:5">
      <c r="A34" s="169" t="s">
        <v>35</v>
      </c>
      <c r="B34" s="170">
        <f>B35+B42+B46</f>
        <v>0</v>
      </c>
      <c r="C34" s="170">
        <f>C35+C42+C46</f>
        <v>0</v>
      </c>
      <c r="D34" s="170">
        <f>D35+D42+D46</f>
        <v>757547</v>
      </c>
      <c r="E34" s="286"/>
    </row>
    <row r="35" spans="1:5">
      <c r="A35" s="278" t="s">
        <v>36</v>
      </c>
      <c r="B35" s="170">
        <f>SUM(B36:B41)</f>
        <v>0</v>
      </c>
      <c r="C35" s="170">
        <f>SUM(C36:C41)</f>
        <v>0</v>
      </c>
      <c r="D35" s="170">
        <f>SUM(D36:D41)</f>
        <v>28611</v>
      </c>
      <c r="E35" s="285"/>
    </row>
    <row r="36" spans="1:5">
      <c r="A36" s="215" t="s">
        <v>37</v>
      </c>
      <c r="B36" s="173"/>
      <c r="C36" s="278"/>
      <c r="D36" s="173">
        <v>39217</v>
      </c>
      <c r="E36" s="285"/>
    </row>
    <row r="37" spans="1:5">
      <c r="A37" s="215" t="s">
        <v>38</v>
      </c>
      <c r="B37" s="173"/>
      <c r="C37" s="278"/>
      <c r="D37" s="173">
        <v>9437</v>
      </c>
      <c r="E37" s="285"/>
    </row>
    <row r="38" spans="1:5">
      <c r="A38" s="215" t="s">
        <v>39</v>
      </c>
      <c r="B38" s="173"/>
      <c r="C38" s="278"/>
      <c r="D38" s="173">
        <v>21087</v>
      </c>
      <c r="E38" s="285"/>
    </row>
    <row r="39" spans="1:5">
      <c r="A39" s="215" t="s">
        <v>40</v>
      </c>
      <c r="B39" s="173"/>
      <c r="C39" s="278"/>
      <c r="D39" s="173"/>
      <c r="E39" s="285"/>
    </row>
    <row r="40" spans="1:5">
      <c r="A40" s="263" t="s">
        <v>41</v>
      </c>
      <c r="B40" s="173"/>
      <c r="C40" s="278"/>
      <c r="D40" s="173">
        <v>-28149</v>
      </c>
      <c r="E40" s="285"/>
    </row>
    <row r="41" spans="1:5">
      <c r="A41" s="263" t="s">
        <v>42</v>
      </c>
      <c r="B41" s="278"/>
      <c r="C41" s="278"/>
      <c r="D41" s="173">
        <v>-12981</v>
      </c>
      <c r="E41" s="285"/>
    </row>
    <row r="42" spans="1:5">
      <c r="A42" s="215" t="s">
        <v>43</v>
      </c>
      <c r="B42" s="170">
        <f>SUM(B43:B45)</f>
        <v>0</v>
      </c>
      <c r="C42" s="170">
        <f>SUM(C43:C45)</f>
        <v>0</v>
      </c>
      <c r="D42" s="170">
        <f>SUM(D43:D45)</f>
        <v>608401</v>
      </c>
      <c r="E42" s="285"/>
    </row>
    <row r="43" spans="1:5">
      <c r="A43" s="215" t="s">
        <v>44</v>
      </c>
      <c r="B43" s="278"/>
      <c r="C43" s="278"/>
      <c r="D43" s="173">
        <v>131921</v>
      </c>
      <c r="E43" s="285"/>
    </row>
    <row r="44" spans="1:5">
      <c r="A44" s="215" t="s">
        <v>45</v>
      </c>
      <c r="B44" s="278"/>
      <c r="C44" s="278"/>
      <c r="D44" s="173">
        <v>54582</v>
      </c>
      <c r="E44" s="285"/>
    </row>
    <row r="45" spans="1:5">
      <c r="A45" s="265" t="s">
        <v>46</v>
      </c>
      <c r="B45" s="278"/>
      <c r="C45" s="278"/>
      <c r="D45" s="173">
        <f>608401-131921-54582</f>
        <v>421898</v>
      </c>
      <c r="E45" s="285"/>
    </row>
    <row r="46" spans="1:5">
      <c r="A46" s="265" t="s">
        <v>47</v>
      </c>
      <c r="B46" s="278"/>
      <c r="C46" s="278"/>
      <c r="D46" s="170">
        <v>120535</v>
      </c>
      <c r="E46" s="285"/>
    </row>
    <row r="47" spans="1:5">
      <c r="A47" s="182" t="s">
        <v>48</v>
      </c>
      <c r="B47" s="280"/>
      <c r="C47" s="280"/>
      <c r="D47" s="170">
        <v>53161</v>
      </c>
      <c r="E47" s="286"/>
    </row>
    <row r="48" spans="1:5">
      <c r="A48" s="182" t="s">
        <v>49</v>
      </c>
      <c r="B48" s="280"/>
      <c r="C48" s="280"/>
      <c r="D48" s="170">
        <v>11141</v>
      </c>
      <c r="E48" s="286"/>
    </row>
    <row r="49" spans="1:5">
      <c r="A49" s="281" t="s">
        <v>50</v>
      </c>
      <c r="B49" s="170">
        <f>SUM(B50:B52)</f>
        <v>0</v>
      </c>
      <c r="C49" s="170">
        <f>SUM(C50:C52)</f>
        <v>0</v>
      </c>
      <c r="D49" s="170">
        <f>SUM(D50:D52)</f>
        <v>239946</v>
      </c>
      <c r="E49" s="286"/>
    </row>
    <row r="50" spans="1:5">
      <c r="A50" s="265" t="s">
        <v>51</v>
      </c>
      <c r="B50" s="280"/>
      <c r="C50" s="280"/>
      <c r="D50" s="173">
        <v>69000</v>
      </c>
      <c r="E50" s="286"/>
    </row>
    <row r="51" spans="1:5">
      <c r="A51" s="265" t="s">
        <v>52</v>
      </c>
      <c r="B51" s="280"/>
      <c r="C51" s="280"/>
      <c r="D51" s="173">
        <v>3065</v>
      </c>
      <c r="E51" s="286"/>
    </row>
    <row r="52" spans="1:5">
      <c r="A52" s="265" t="s">
        <v>53</v>
      </c>
      <c r="B52" s="278"/>
      <c r="C52" s="278"/>
      <c r="D52" s="173">
        <v>167881</v>
      </c>
      <c r="E52" s="285"/>
    </row>
    <row r="53" spans="1:5">
      <c r="A53" s="174" t="s">
        <v>54</v>
      </c>
      <c r="B53" s="170">
        <f>B28+B31+B34+B47+B49+B48</f>
        <v>640700</v>
      </c>
      <c r="C53" s="170">
        <f>C28+C31+C34+C47+C49+C48</f>
        <v>672572</v>
      </c>
      <c r="D53" s="170">
        <f>D28+D31+D34+D47+D49+D48</f>
        <v>1997168</v>
      </c>
      <c r="E53" s="286"/>
    </row>
  </sheetData>
  <mergeCells count="1">
    <mergeCell ref="A1:E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1"/>
  <sheetViews>
    <sheetView workbookViewId="0">
      <selection activeCell="B79" sqref="B4:B79"/>
    </sheetView>
  </sheetViews>
  <sheetFormatPr defaultColWidth="9" defaultRowHeight="13.5" outlineLevelCol="1"/>
  <cols>
    <col min="1" max="1" width="54.75" style="204" customWidth="true"/>
    <col min="2" max="2" width="20.5" style="220" customWidth="true"/>
    <col min="3" max="245" width="9" style="204"/>
    <col min="246" max="246" width="54.75" style="204" customWidth="true"/>
    <col min="247" max="247" width="28.125" style="204" customWidth="true"/>
    <col min="248" max="248" width="9.625" style="204" customWidth="true"/>
    <col min="249" max="250" width="9" style="204"/>
    <col min="251" max="251" width="30.125" style="204" customWidth="true"/>
    <col min="252" max="501" width="9" style="204"/>
    <col min="502" max="502" width="54.75" style="204" customWidth="true"/>
    <col min="503" max="503" width="28.125" style="204" customWidth="true"/>
    <col min="504" max="504" width="9.625" style="204" customWidth="true"/>
    <col min="505" max="506" width="9" style="204"/>
    <col min="507" max="507" width="30.125" style="204" customWidth="true"/>
    <col min="508" max="757" width="9" style="204"/>
    <col min="758" max="758" width="54.75" style="204" customWidth="true"/>
    <col min="759" max="759" width="28.125" style="204" customWidth="true"/>
    <col min="760" max="760" width="9.625" style="204" customWidth="true"/>
    <col min="761" max="762" width="9" style="204"/>
    <col min="763" max="763" width="30.125" style="204" customWidth="true"/>
    <col min="764" max="1013" width="9" style="204"/>
    <col min="1014" max="1014" width="54.75" style="204" customWidth="true"/>
    <col min="1015" max="1015" width="28.125" style="204" customWidth="true"/>
    <col min="1016" max="1016" width="9.625" style="204" customWidth="true"/>
    <col min="1017" max="1018" width="9" style="204"/>
    <col min="1019" max="1019" width="30.125" style="204" customWidth="true"/>
    <col min="1020" max="1269" width="9" style="204"/>
    <col min="1270" max="1270" width="54.75" style="204" customWidth="true"/>
    <col min="1271" max="1271" width="28.125" style="204" customWidth="true"/>
    <col min="1272" max="1272" width="9.625" style="204" customWidth="true"/>
    <col min="1273" max="1274" width="9" style="204"/>
    <col min="1275" max="1275" width="30.125" style="204" customWidth="true"/>
    <col min="1276" max="1525" width="9" style="204"/>
    <col min="1526" max="1526" width="54.75" style="204" customWidth="true"/>
    <col min="1527" max="1527" width="28.125" style="204" customWidth="true"/>
    <col min="1528" max="1528" width="9.625" style="204" customWidth="true"/>
    <col min="1529" max="1530" width="9" style="204"/>
    <col min="1531" max="1531" width="30.125" style="204" customWidth="true"/>
    <col min="1532" max="1781" width="9" style="204"/>
    <col min="1782" max="1782" width="54.75" style="204" customWidth="true"/>
    <col min="1783" max="1783" width="28.125" style="204" customWidth="true"/>
    <col min="1784" max="1784" width="9.625" style="204" customWidth="true"/>
    <col min="1785" max="1786" width="9" style="204"/>
    <col min="1787" max="1787" width="30.125" style="204" customWidth="true"/>
    <col min="1788" max="2037" width="9" style="204"/>
    <col min="2038" max="2038" width="54.75" style="204" customWidth="true"/>
    <col min="2039" max="2039" width="28.125" style="204" customWidth="true"/>
    <col min="2040" max="2040" width="9.625" style="204" customWidth="true"/>
    <col min="2041" max="2042" width="9" style="204"/>
    <col min="2043" max="2043" width="30.125" style="204" customWidth="true"/>
    <col min="2044" max="2293" width="9" style="204"/>
    <col min="2294" max="2294" width="54.75" style="204" customWidth="true"/>
    <col min="2295" max="2295" width="28.125" style="204" customWidth="true"/>
    <col min="2296" max="2296" width="9.625" style="204" customWidth="true"/>
    <col min="2297" max="2298" width="9" style="204"/>
    <col min="2299" max="2299" width="30.125" style="204" customWidth="true"/>
    <col min="2300" max="2549" width="9" style="204"/>
    <col min="2550" max="2550" width="54.75" style="204" customWidth="true"/>
    <col min="2551" max="2551" width="28.125" style="204" customWidth="true"/>
    <col min="2552" max="2552" width="9.625" style="204" customWidth="true"/>
    <col min="2553" max="2554" width="9" style="204"/>
    <col min="2555" max="2555" width="30.125" style="204" customWidth="true"/>
    <col min="2556" max="2805" width="9" style="204"/>
    <col min="2806" max="2806" width="54.75" style="204" customWidth="true"/>
    <col min="2807" max="2807" width="28.125" style="204" customWidth="true"/>
    <col min="2808" max="2808" width="9.625" style="204" customWidth="true"/>
    <col min="2809" max="2810" width="9" style="204"/>
    <col min="2811" max="2811" width="30.125" style="204" customWidth="true"/>
    <col min="2812" max="3061" width="9" style="204"/>
    <col min="3062" max="3062" width="54.75" style="204" customWidth="true"/>
    <col min="3063" max="3063" width="28.125" style="204" customWidth="true"/>
    <col min="3064" max="3064" width="9.625" style="204" customWidth="true"/>
    <col min="3065" max="3066" width="9" style="204"/>
    <col min="3067" max="3067" width="30.125" style="204" customWidth="true"/>
    <col min="3068" max="3317" width="9" style="204"/>
    <col min="3318" max="3318" width="54.75" style="204" customWidth="true"/>
    <col min="3319" max="3319" width="28.125" style="204" customWidth="true"/>
    <col min="3320" max="3320" width="9.625" style="204" customWidth="true"/>
    <col min="3321" max="3322" width="9" style="204"/>
    <col min="3323" max="3323" width="30.125" style="204" customWidth="true"/>
    <col min="3324" max="3573" width="9" style="204"/>
    <col min="3574" max="3574" width="54.75" style="204" customWidth="true"/>
    <col min="3575" max="3575" width="28.125" style="204" customWidth="true"/>
    <col min="3576" max="3576" width="9.625" style="204" customWidth="true"/>
    <col min="3577" max="3578" width="9" style="204"/>
    <col min="3579" max="3579" width="30.125" style="204" customWidth="true"/>
    <col min="3580" max="3829" width="9" style="204"/>
    <col min="3830" max="3830" width="54.75" style="204" customWidth="true"/>
    <col min="3831" max="3831" width="28.125" style="204" customWidth="true"/>
    <col min="3832" max="3832" width="9.625" style="204" customWidth="true"/>
    <col min="3833" max="3834" width="9" style="204"/>
    <col min="3835" max="3835" width="30.125" style="204" customWidth="true"/>
    <col min="3836" max="4085" width="9" style="204"/>
    <col min="4086" max="4086" width="54.75" style="204" customWidth="true"/>
    <col min="4087" max="4087" width="28.125" style="204" customWidth="true"/>
    <col min="4088" max="4088" width="9.625" style="204" customWidth="true"/>
    <col min="4089" max="4090" width="9" style="204"/>
    <col min="4091" max="4091" width="30.125" style="204" customWidth="true"/>
    <col min="4092" max="4341" width="9" style="204"/>
    <col min="4342" max="4342" width="54.75" style="204" customWidth="true"/>
    <col min="4343" max="4343" width="28.125" style="204" customWidth="true"/>
    <col min="4344" max="4344" width="9.625" style="204" customWidth="true"/>
    <col min="4345" max="4346" width="9" style="204"/>
    <col min="4347" max="4347" width="30.125" style="204" customWidth="true"/>
    <col min="4348" max="4597" width="9" style="204"/>
    <col min="4598" max="4598" width="54.75" style="204" customWidth="true"/>
    <col min="4599" max="4599" width="28.125" style="204" customWidth="true"/>
    <col min="4600" max="4600" width="9.625" style="204" customWidth="true"/>
    <col min="4601" max="4602" width="9" style="204"/>
    <col min="4603" max="4603" width="30.125" style="204" customWidth="true"/>
    <col min="4604" max="4853" width="9" style="204"/>
    <col min="4854" max="4854" width="54.75" style="204" customWidth="true"/>
    <col min="4855" max="4855" width="28.125" style="204" customWidth="true"/>
    <col min="4856" max="4856" width="9.625" style="204" customWidth="true"/>
    <col min="4857" max="4858" width="9" style="204"/>
    <col min="4859" max="4859" width="30.125" style="204" customWidth="true"/>
    <col min="4860" max="5109" width="9" style="204"/>
    <col min="5110" max="5110" width="54.75" style="204" customWidth="true"/>
    <col min="5111" max="5111" width="28.125" style="204" customWidth="true"/>
    <col min="5112" max="5112" width="9.625" style="204" customWidth="true"/>
    <col min="5113" max="5114" width="9" style="204"/>
    <col min="5115" max="5115" width="30.125" style="204" customWidth="true"/>
    <col min="5116" max="5365" width="9" style="204"/>
    <col min="5366" max="5366" width="54.75" style="204" customWidth="true"/>
    <col min="5367" max="5367" width="28.125" style="204" customWidth="true"/>
    <col min="5368" max="5368" width="9.625" style="204" customWidth="true"/>
    <col min="5369" max="5370" width="9" style="204"/>
    <col min="5371" max="5371" width="30.125" style="204" customWidth="true"/>
    <col min="5372" max="5621" width="9" style="204"/>
    <col min="5622" max="5622" width="54.75" style="204" customWidth="true"/>
    <col min="5623" max="5623" width="28.125" style="204" customWidth="true"/>
    <col min="5624" max="5624" width="9.625" style="204" customWidth="true"/>
    <col min="5625" max="5626" width="9" style="204"/>
    <col min="5627" max="5627" width="30.125" style="204" customWidth="true"/>
    <col min="5628" max="5877" width="9" style="204"/>
    <col min="5878" max="5878" width="54.75" style="204" customWidth="true"/>
    <col min="5879" max="5879" width="28.125" style="204" customWidth="true"/>
    <col min="5880" max="5880" width="9.625" style="204" customWidth="true"/>
    <col min="5881" max="5882" width="9" style="204"/>
    <col min="5883" max="5883" width="30.125" style="204" customWidth="true"/>
    <col min="5884" max="6133" width="9" style="204"/>
    <col min="6134" max="6134" width="54.75" style="204" customWidth="true"/>
    <col min="6135" max="6135" width="28.125" style="204" customWidth="true"/>
    <col min="6136" max="6136" width="9.625" style="204" customWidth="true"/>
    <col min="6137" max="6138" width="9" style="204"/>
    <col min="6139" max="6139" width="30.125" style="204" customWidth="true"/>
    <col min="6140" max="6389" width="9" style="204"/>
    <col min="6390" max="6390" width="54.75" style="204" customWidth="true"/>
    <col min="6391" max="6391" width="28.125" style="204" customWidth="true"/>
    <col min="6392" max="6392" width="9.625" style="204" customWidth="true"/>
    <col min="6393" max="6394" width="9" style="204"/>
    <col min="6395" max="6395" width="30.125" style="204" customWidth="true"/>
    <col min="6396" max="6645" width="9" style="204"/>
    <col min="6646" max="6646" width="54.75" style="204" customWidth="true"/>
    <col min="6647" max="6647" width="28.125" style="204" customWidth="true"/>
    <col min="6648" max="6648" width="9.625" style="204" customWidth="true"/>
    <col min="6649" max="6650" width="9" style="204"/>
    <col min="6651" max="6651" width="30.125" style="204" customWidth="true"/>
    <col min="6652" max="6901" width="9" style="204"/>
    <col min="6902" max="6902" width="54.75" style="204" customWidth="true"/>
    <col min="6903" max="6903" width="28.125" style="204" customWidth="true"/>
    <col min="6904" max="6904" width="9.625" style="204" customWidth="true"/>
    <col min="6905" max="6906" width="9" style="204"/>
    <col min="6907" max="6907" width="30.125" style="204" customWidth="true"/>
    <col min="6908" max="7157" width="9" style="204"/>
    <col min="7158" max="7158" width="54.75" style="204" customWidth="true"/>
    <col min="7159" max="7159" width="28.125" style="204" customWidth="true"/>
    <col min="7160" max="7160" width="9.625" style="204" customWidth="true"/>
    <col min="7161" max="7162" width="9" style="204"/>
    <col min="7163" max="7163" width="30.125" style="204" customWidth="true"/>
    <col min="7164" max="7413" width="9" style="204"/>
    <col min="7414" max="7414" width="54.75" style="204" customWidth="true"/>
    <col min="7415" max="7415" width="28.125" style="204" customWidth="true"/>
    <col min="7416" max="7416" width="9.625" style="204" customWidth="true"/>
    <col min="7417" max="7418" width="9" style="204"/>
    <col min="7419" max="7419" width="30.125" style="204" customWidth="true"/>
    <col min="7420" max="7669" width="9" style="204"/>
    <col min="7670" max="7670" width="54.75" style="204" customWidth="true"/>
    <col min="7671" max="7671" width="28.125" style="204" customWidth="true"/>
    <col min="7672" max="7672" width="9.625" style="204" customWidth="true"/>
    <col min="7673" max="7674" width="9" style="204"/>
    <col min="7675" max="7675" width="30.125" style="204" customWidth="true"/>
    <col min="7676" max="7925" width="9" style="204"/>
    <col min="7926" max="7926" width="54.75" style="204" customWidth="true"/>
    <col min="7927" max="7927" width="28.125" style="204" customWidth="true"/>
    <col min="7928" max="7928" width="9.625" style="204" customWidth="true"/>
    <col min="7929" max="7930" width="9" style="204"/>
    <col min="7931" max="7931" width="30.125" style="204" customWidth="true"/>
    <col min="7932" max="8181" width="9" style="204"/>
    <col min="8182" max="8182" width="54.75" style="204" customWidth="true"/>
    <col min="8183" max="8183" width="28.125" style="204" customWidth="true"/>
    <col min="8184" max="8184" width="9.625" style="204" customWidth="true"/>
    <col min="8185" max="8186" width="9" style="204"/>
    <col min="8187" max="8187" width="30.125" style="204" customWidth="true"/>
    <col min="8188" max="8437" width="9" style="204"/>
    <col min="8438" max="8438" width="54.75" style="204" customWidth="true"/>
    <col min="8439" max="8439" width="28.125" style="204" customWidth="true"/>
    <col min="8440" max="8440" width="9.625" style="204" customWidth="true"/>
    <col min="8441" max="8442" width="9" style="204"/>
    <col min="8443" max="8443" width="30.125" style="204" customWidth="true"/>
    <col min="8444" max="8693" width="9" style="204"/>
    <col min="8694" max="8694" width="54.75" style="204" customWidth="true"/>
    <col min="8695" max="8695" width="28.125" style="204" customWidth="true"/>
    <col min="8696" max="8696" width="9.625" style="204" customWidth="true"/>
    <col min="8697" max="8698" width="9" style="204"/>
    <col min="8699" max="8699" width="30.125" style="204" customWidth="true"/>
    <col min="8700" max="8949" width="9" style="204"/>
    <col min="8950" max="8950" width="54.75" style="204" customWidth="true"/>
    <col min="8951" max="8951" width="28.125" style="204" customWidth="true"/>
    <col min="8952" max="8952" width="9.625" style="204" customWidth="true"/>
    <col min="8953" max="8954" width="9" style="204"/>
    <col min="8955" max="8955" width="30.125" style="204" customWidth="true"/>
    <col min="8956" max="9205" width="9" style="204"/>
    <col min="9206" max="9206" width="54.75" style="204" customWidth="true"/>
    <col min="9207" max="9207" width="28.125" style="204" customWidth="true"/>
    <col min="9208" max="9208" width="9.625" style="204" customWidth="true"/>
    <col min="9209" max="9210" width="9" style="204"/>
    <col min="9211" max="9211" width="30.125" style="204" customWidth="true"/>
    <col min="9212" max="9461" width="9" style="204"/>
    <col min="9462" max="9462" width="54.75" style="204" customWidth="true"/>
    <col min="9463" max="9463" width="28.125" style="204" customWidth="true"/>
    <col min="9464" max="9464" width="9.625" style="204" customWidth="true"/>
    <col min="9465" max="9466" width="9" style="204"/>
    <col min="9467" max="9467" width="30.125" style="204" customWidth="true"/>
    <col min="9468" max="9717" width="9" style="204"/>
    <col min="9718" max="9718" width="54.75" style="204" customWidth="true"/>
    <col min="9719" max="9719" width="28.125" style="204" customWidth="true"/>
    <col min="9720" max="9720" width="9.625" style="204" customWidth="true"/>
    <col min="9721" max="9722" width="9" style="204"/>
    <col min="9723" max="9723" width="30.125" style="204" customWidth="true"/>
    <col min="9724" max="9973" width="9" style="204"/>
    <col min="9974" max="9974" width="54.75" style="204" customWidth="true"/>
    <col min="9975" max="9975" width="28.125" style="204" customWidth="true"/>
    <col min="9976" max="9976" width="9.625" style="204" customWidth="true"/>
    <col min="9977" max="9978" width="9" style="204"/>
    <col min="9979" max="9979" width="30.125" style="204" customWidth="true"/>
    <col min="9980" max="10229" width="9" style="204"/>
    <col min="10230" max="10230" width="54.75" style="204" customWidth="true"/>
    <col min="10231" max="10231" width="28.125" style="204" customWidth="true"/>
    <col min="10232" max="10232" width="9.625" style="204" customWidth="true"/>
    <col min="10233" max="10234" width="9" style="204"/>
    <col min="10235" max="10235" width="30.125" style="204" customWidth="true"/>
    <col min="10236" max="10485" width="9" style="204"/>
    <col min="10486" max="10486" width="54.75" style="204" customWidth="true"/>
    <col min="10487" max="10487" width="28.125" style="204" customWidth="true"/>
    <col min="10488" max="10488" width="9.625" style="204" customWidth="true"/>
    <col min="10489" max="10490" width="9" style="204"/>
    <col min="10491" max="10491" width="30.125" style="204" customWidth="true"/>
    <col min="10492" max="10741" width="9" style="204"/>
    <col min="10742" max="10742" width="54.75" style="204" customWidth="true"/>
    <col min="10743" max="10743" width="28.125" style="204" customWidth="true"/>
    <col min="10744" max="10744" width="9.625" style="204" customWidth="true"/>
    <col min="10745" max="10746" width="9" style="204"/>
    <col min="10747" max="10747" width="30.125" style="204" customWidth="true"/>
    <col min="10748" max="10997" width="9" style="204"/>
    <col min="10998" max="10998" width="54.75" style="204" customWidth="true"/>
    <col min="10999" max="10999" width="28.125" style="204" customWidth="true"/>
    <col min="11000" max="11000" width="9.625" style="204" customWidth="true"/>
    <col min="11001" max="11002" width="9" style="204"/>
    <col min="11003" max="11003" width="30.125" style="204" customWidth="true"/>
    <col min="11004" max="11253" width="9" style="204"/>
    <col min="11254" max="11254" width="54.75" style="204" customWidth="true"/>
    <col min="11255" max="11255" width="28.125" style="204" customWidth="true"/>
    <col min="11256" max="11256" width="9.625" style="204" customWidth="true"/>
    <col min="11257" max="11258" width="9" style="204"/>
    <col min="11259" max="11259" width="30.125" style="204" customWidth="true"/>
    <col min="11260" max="11509" width="9" style="204"/>
    <col min="11510" max="11510" width="54.75" style="204" customWidth="true"/>
    <col min="11511" max="11511" width="28.125" style="204" customWidth="true"/>
    <col min="11512" max="11512" width="9.625" style="204" customWidth="true"/>
    <col min="11513" max="11514" width="9" style="204"/>
    <col min="11515" max="11515" width="30.125" style="204" customWidth="true"/>
    <col min="11516" max="11765" width="9" style="204"/>
    <col min="11766" max="11766" width="54.75" style="204" customWidth="true"/>
    <col min="11767" max="11767" width="28.125" style="204" customWidth="true"/>
    <col min="11768" max="11768" width="9.625" style="204" customWidth="true"/>
    <col min="11769" max="11770" width="9" style="204"/>
    <col min="11771" max="11771" width="30.125" style="204" customWidth="true"/>
    <col min="11772" max="12021" width="9" style="204"/>
    <col min="12022" max="12022" width="54.75" style="204" customWidth="true"/>
    <col min="12023" max="12023" width="28.125" style="204" customWidth="true"/>
    <col min="12024" max="12024" width="9.625" style="204" customWidth="true"/>
    <col min="12025" max="12026" width="9" style="204"/>
    <col min="12027" max="12027" width="30.125" style="204" customWidth="true"/>
    <col min="12028" max="12277" width="9" style="204"/>
    <col min="12278" max="12278" width="54.75" style="204" customWidth="true"/>
    <col min="12279" max="12279" width="28.125" style="204" customWidth="true"/>
    <col min="12280" max="12280" width="9.625" style="204" customWidth="true"/>
    <col min="12281" max="12282" width="9" style="204"/>
    <col min="12283" max="12283" width="30.125" style="204" customWidth="true"/>
    <col min="12284" max="12533" width="9" style="204"/>
    <col min="12534" max="12534" width="54.75" style="204" customWidth="true"/>
    <col min="12535" max="12535" width="28.125" style="204" customWidth="true"/>
    <col min="12536" max="12536" width="9.625" style="204" customWidth="true"/>
    <col min="12537" max="12538" width="9" style="204"/>
    <col min="12539" max="12539" width="30.125" style="204" customWidth="true"/>
    <col min="12540" max="12789" width="9" style="204"/>
    <col min="12790" max="12790" width="54.75" style="204" customWidth="true"/>
    <col min="12791" max="12791" width="28.125" style="204" customWidth="true"/>
    <col min="12792" max="12792" width="9.625" style="204" customWidth="true"/>
    <col min="12793" max="12794" width="9" style="204"/>
    <col min="12795" max="12795" width="30.125" style="204" customWidth="true"/>
    <col min="12796" max="13045" width="9" style="204"/>
    <col min="13046" max="13046" width="54.75" style="204" customWidth="true"/>
    <col min="13047" max="13047" width="28.125" style="204" customWidth="true"/>
    <col min="13048" max="13048" width="9.625" style="204" customWidth="true"/>
    <col min="13049" max="13050" width="9" style="204"/>
    <col min="13051" max="13051" width="30.125" style="204" customWidth="true"/>
    <col min="13052" max="13301" width="9" style="204"/>
    <col min="13302" max="13302" width="54.75" style="204" customWidth="true"/>
    <col min="13303" max="13303" width="28.125" style="204" customWidth="true"/>
    <col min="13304" max="13304" width="9.625" style="204" customWidth="true"/>
    <col min="13305" max="13306" width="9" style="204"/>
    <col min="13307" max="13307" width="30.125" style="204" customWidth="true"/>
    <col min="13308" max="13557" width="9" style="204"/>
    <col min="13558" max="13558" width="54.75" style="204" customWidth="true"/>
    <col min="13559" max="13559" width="28.125" style="204" customWidth="true"/>
    <col min="13560" max="13560" width="9.625" style="204" customWidth="true"/>
    <col min="13561" max="13562" width="9" style="204"/>
    <col min="13563" max="13563" width="30.125" style="204" customWidth="true"/>
    <col min="13564" max="13813" width="9" style="204"/>
    <col min="13814" max="13814" width="54.75" style="204" customWidth="true"/>
    <col min="13815" max="13815" width="28.125" style="204" customWidth="true"/>
    <col min="13816" max="13816" width="9.625" style="204" customWidth="true"/>
    <col min="13817" max="13818" width="9" style="204"/>
    <col min="13819" max="13819" width="30.125" style="204" customWidth="true"/>
    <col min="13820" max="14069" width="9" style="204"/>
    <col min="14070" max="14070" width="54.75" style="204" customWidth="true"/>
    <col min="14071" max="14071" width="28.125" style="204" customWidth="true"/>
    <col min="14072" max="14072" width="9.625" style="204" customWidth="true"/>
    <col min="14073" max="14074" width="9" style="204"/>
    <col min="14075" max="14075" width="30.125" style="204" customWidth="true"/>
    <col min="14076" max="14325" width="9" style="204"/>
    <col min="14326" max="14326" width="54.75" style="204" customWidth="true"/>
    <col min="14327" max="14327" width="28.125" style="204" customWidth="true"/>
    <col min="14328" max="14328" width="9.625" style="204" customWidth="true"/>
    <col min="14329" max="14330" width="9" style="204"/>
    <col min="14331" max="14331" width="30.125" style="204" customWidth="true"/>
    <col min="14332" max="14581" width="9" style="204"/>
    <col min="14582" max="14582" width="54.75" style="204" customWidth="true"/>
    <col min="14583" max="14583" width="28.125" style="204" customWidth="true"/>
    <col min="14584" max="14584" width="9.625" style="204" customWidth="true"/>
    <col min="14585" max="14586" width="9" style="204"/>
    <col min="14587" max="14587" width="30.125" style="204" customWidth="true"/>
    <col min="14588" max="14837" width="9" style="204"/>
    <col min="14838" max="14838" width="54.75" style="204" customWidth="true"/>
    <col min="14839" max="14839" width="28.125" style="204" customWidth="true"/>
    <col min="14840" max="14840" width="9.625" style="204" customWidth="true"/>
    <col min="14841" max="14842" width="9" style="204"/>
    <col min="14843" max="14843" width="30.125" style="204" customWidth="true"/>
    <col min="14844" max="15093" width="9" style="204"/>
    <col min="15094" max="15094" width="54.75" style="204" customWidth="true"/>
    <col min="15095" max="15095" width="28.125" style="204" customWidth="true"/>
    <col min="15096" max="15096" width="9.625" style="204" customWidth="true"/>
    <col min="15097" max="15098" width="9" style="204"/>
    <col min="15099" max="15099" width="30.125" style="204" customWidth="true"/>
    <col min="15100" max="15349" width="9" style="204"/>
    <col min="15350" max="15350" width="54.75" style="204" customWidth="true"/>
    <col min="15351" max="15351" width="28.125" style="204" customWidth="true"/>
    <col min="15352" max="15352" width="9.625" style="204" customWidth="true"/>
    <col min="15353" max="15354" width="9" style="204"/>
    <col min="15355" max="15355" width="30.125" style="204" customWidth="true"/>
    <col min="15356" max="15605" width="9" style="204"/>
    <col min="15606" max="15606" width="54.75" style="204" customWidth="true"/>
    <col min="15607" max="15607" width="28.125" style="204" customWidth="true"/>
    <col min="15608" max="15608" width="9.625" style="204" customWidth="true"/>
    <col min="15609" max="15610" width="9" style="204"/>
    <col min="15611" max="15611" width="30.125" style="204" customWidth="true"/>
    <col min="15612" max="15861" width="9" style="204"/>
    <col min="15862" max="15862" width="54.75" style="204" customWidth="true"/>
    <col min="15863" max="15863" width="28.125" style="204" customWidth="true"/>
    <col min="15864" max="15864" width="9.625" style="204" customWidth="true"/>
    <col min="15865" max="15866" width="9" style="204"/>
    <col min="15867" max="15867" width="30.125" style="204" customWidth="true"/>
    <col min="15868" max="16117" width="9" style="204"/>
    <col min="16118" max="16118" width="54.75" style="204" customWidth="true"/>
    <col min="16119" max="16119" width="28.125" style="204" customWidth="true"/>
    <col min="16120" max="16120" width="9.625" style="204" customWidth="true"/>
    <col min="16121" max="16122" width="9" style="204"/>
    <col min="16123" max="16123" width="30.125" style="204" customWidth="true"/>
    <col min="16124" max="16384" width="9" style="204"/>
  </cols>
  <sheetData>
    <row r="1" ht="38.25" customHeight="true" spans="1:2">
      <c r="A1" s="221" t="s">
        <v>1323</v>
      </c>
      <c r="B1" s="222"/>
    </row>
    <row r="2" ht="15" customHeight="true" spans="1:2">
      <c r="A2" s="223"/>
      <c r="B2" s="224" t="s">
        <v>1</v>
      </c>
    </row>
    <row r="3" ht="17.25" customHeight="true" spans="1:2">
      <c r="A3" s="130" t="s">
        <v>1126</v>
      </c>
      <c r="B3" s="225" t="s">
        <v>58</v>
      </c>
    </row>
    <row r="4" s="218" customFormat="true" ht="17.25" customHeight="true" spans="1:2">
      <c r="A4" s="152" t="s">
        <v>1127</v>
      </c>
      <c r="B4" s="180">
        <f>SUM(B5:B8)</f>
        <v>127157</v>
      </c>
    </row>
    <row r="5" s="219" customFormat="true" ht="17.25" customHeight="true" spans="1:2">
      <c r="A5" s="226" t="s">
        <v>1128</v>
      </c>
      <c r="B5" s="177">
        <v>93437</v>
      </c>
    </row>
    <row r="6" s="219" customFormat="true" ht="17.25" customHeight="true" spans="1:2">
      <c r="A6" s="226" t="s">
        <v>1129</v>
      </c>
      <c r="B6" s="177">
        <v>17644</v>
      </c>
    </row>
    <row r="7" s="219" customFormat="true" ht="17.25" customHeight="true" spans="1:2">
      <c r="A7" s="226" t="s">
        <v>1130</v>
      </c>
      <c r="B7" s="177">
        <v>8609</v>
      </c>
    </row>
    <row r="8" s="219" customFormat="true" ht="17.25" customHeight="true" spans="1:2">
      <c r="A8" s="226" t="s">
        <v>1131</v>
      </c>
      <c r="B8" s="177">
        <v>7467</v>
      </c>
    </row>
    <row r="9" s="218" customFormat="true" ht="17.25" customHeight="true" spans="1:2">
      <c r="A9" s="152" t="s">
        <v>1132</v>
      </c>
      <c r="B9" s="180">
        <f>SUM(B10:B19)</f>
        <v>143108</v>
      </c>
    </row>
    <row r="10" s="219" customFormat="true" ht="17.25" customHeight="true" spans="1:2">
      <c r="A10" s="226" t="s">
        <v>1133</v>
      </c>
      <c r="B10" s="177">
        <v>13896</v>
      </c>
    </row>
    <row r="11" s="219" customFormat="true" ht="17.25" customHeight="true" spans="1:2">
      <c r="A11" s="226" t="s">
        <v>1134</v>
      </c>
      <c r="B11" s="177">
        <v>361</v>
      </c>
    </row>
    <row r="12" s="219" customFormat="true" ht="17.25" customHeight="true" spans="1:2">
      <c r="A12" s="226" t="s">
        <v>1135</v>
      </c>
      <c r="B12" s="177">
        <v>58</v>
      </c>
    </row>
    <row r="13" s="219" customFormat="true" ht="17.25" customHeight="true" spans="1:2">
      <c r="A13" s="226" t="s">
        <v>1136</v>
      </c>
      <c r="B13" s="177"/>
    </row>
    <row r="14" s="219" customFormat="true" ht="17.25" customHeight="true" spans="1:2">
      <c r="A14" s="226" t="s">
        <v>1137</v>
      </c>
      <c r="B14" s="177">
        <v>9709</v>
      </c>
    </row>
    <row r="15" s="219" customFormat="true" ht="17.25" customHeight="true" spans="1:2">
      <c r="A15" s="226" t="s">
        <v>1138</v>
      </c>
      <c r="B15" s="177">
        <v>698</v>
      </c>
    </row>
    <row r="16" s="219" customFormat="true" ht="17.25" customHeight="true" spans="1:2">
      <c r="A16" s="226" t="s">
        <v>1139</v>
      </c>
      <c r="B16" s="177"/>
    </row>
    <row r="17" s="219" customFormat="true" ht="17.25" customHeight="true" spans="1:2">
      <c r="A17" s="226" t="s">
        <v>1140</v>
      </c>
      <c r="B17" s="177">
        <v>1674</v>
      </c>
    </row>
    <row r="18" s="219" customFormat="true" ht="17.25" customHeight="true" spans="1:2">
      <c r="A18" s="226" t="s">
        <v>1141</v>
      </c>
      <c r="B18" s="177">
        <v>59</v>
      </c>
    </row>
    <row r="19" s="219" customFormat="true" ht="17.25" customHeight="true" spans="1:2">
      <c r="A19" s="226" t="s">
        <v>1142</v>
      </c>
      <c r="B19" s="177">
        <f>116269+384</f>
        <v>116653</v>
      </c>
    </row>
    <row r="20" s="218" customFormat="true" ht="17.25" customHeight="true" spans="1:2">
      <c r="A20" s="152" t="s">
        <v>1143</v>
      </c>
      <c r="B20" s="180">
        <f>SUM(B21:B27)</f>
        <v>16007</v>
      </c>
    </row>
    <row r="21" s="219" customFormat="true" ht="17.25" customHeight="true" spans="1:2">
      <c r="A21" s="226" t="s">
        <v>1144</v>
      </c>
      <c r="B21" s="177"/>
    </row>
    <row r="22" s="219" customFormat="true" ht="17.25" customHeight="true" spans="1:2">
      <c r="A22" s="226" t="s">
        <v>1145</v>
      </c>
      <c r="B22" s="177">
        <v>8924</v>
      </c>
    </row>
    <row r="23" s="219" customFormat="true" ht="17.25" customHeight="true" spans="1:2">
      <c r="A23" s="226" t="s">
        <v>1146</v>
      </c>
      <c r="B23" s="177">
        <v>150</v>
      </c>
    </row>
    <row r="24" s="219" customFormat="true" ht="17.25" customHeight="true" spans="1:2">
      <c r="A24" s="226" t="s">
        <v>1147</v>
      </c>
      <c r="B24" s="177"/>
    </row>
    <row r="25" s="219" customFormat="true" ht="17.25" customHeight="true" spans="1:2">
      <c r="A25" s="226" t="s">
        <v>1148</v>
      </c>
      <c r="B25" s="177">
        <v>108</v>
      </c>
    </row>
    <row r="26" s="219" customFormat="true" ht="17.25" customHeight="true" spans="1:2">
      <c r="A26" s="226" t="s">
        <v>1149</v>
      </c>
      <c r="B26" s="177"/>
    </row>
    <row r="27" s="219" customFormat="true" ht="17.25" customHeight="true" spans="1:2">
      <c r="A27" s="226" t="s">
        <v>1150</v>
      </c>
      <c r="B27" s="177">
        <v>6825</v>
      </c>
    </row>
    <row r="28" s="218" customFormat="true" ht="17.25" customHeight="true" spans="1:2">
      <c r="A28" s="152" t="s">
        <v>1151</v>
      </c>
      <c r="B28" s="180"/>
    </row>
    <row r="29" s="219" customFormat="true" ht="17.25" customHeight="true" spans="1:2">
      <c r="A29" s="226" t="s">
        <v>1144</v>
      </c>
      <c r="B29" s="177"/>
    </row>
    <row r="30" s="219" customFormat="true" ht="17.25" customHeight="true" spans="1:2">
      <c r="A30" s="226" t="s">
        <v>1145</v>
      </c>
      <c r="B30" s="177"/>
    </row>
    <row r="31" s="219" customFormat="true" ht="17.25" customHeight="true" spans="1:2">
      <c r="A31" s="226" t="s">
        <v>1146</v>
      </c>
      <c r="B31" s="177"/>
    </row>
    <row r="32" s="219" customFormat="true" ht="17.25" customHeight="true" spans="1:2">
      <c r="A32" s="226" t="s">
        <v>1148</v>
      </c>
      <c r="B32" s="177"/>
    </row>
    <row r="33" s="219" customFormat="true" ht="17.25" customHeight="true" spans="1:2">
      <c r="A33" s="226" t="s">
        <v>1149</v>
      </c>
      <c r="B33" s="177"/>
    </row>
    <row r="34" s="219" customFormat="true" ht="17.25" customHeight="true" spans="1:2">
      <c r="A34" s="226" t="s">
        <v>1150</v>
      </c>
      <c r="B34" s="177"/>
    </row>
    <row r="35" s="218" customFormat="true" ht="17.25" customHeight="true" spans="1:2">
      <c r="A35" s="152" t="s">
        <v>1152</v>
      </c>
      <c r="B35" s="180">
        <f>SUM(B36:B38)</f>
        <v>233085</v>
      </c>
    </row>
    <row r="36" s="219" customFormat="true" ht="17.25" customHeight="true" spans="1:2">
      <c r="A36" s="226" t="s">
        <v>1153</v>
      </c>
      <c r="B36" s="177">
        <v>99276</v>
      </c>
    </row>
    <row r="37" s="219" customFormat="true" ht="17.25" customHeight="true" spans="1:2">
      <c r="A37" s="226" t="s">
        <v>1154</v>
      </c>
      <c r="B37" s="177">
        <v>123773</v>
      </c>
    </row>
    <row r="38" s="219" customFormat="true" ht="17.25" customHeight="true" spans="1:2">
      <c r="A38" s="226" t="s">
        <v>1155</v>
      </c>
      <c r="B38" s="177">
        <v>10036</v>
      </c>
    </row>
    <row r="39" s="218" customFormat="true" ht="17.25" customHeight="true" spans="1:2">
      <c r="A39" s="152" t="s">
        <v>1156</v>
      </c>
      <c r="B39" s="180">
        <f>SUM(B40:B41)</f>
        <v>4916</v>
      </c>
    </row>
    <row r="40" s="219" customFormat="true" ht="17.25" customHeight="true" spans="1:2">
      <c r="A40" s="226" t="s">
        <v>1157</v>
      </c>
      <c r="B40" s="177">
        <v>528</v>
      </c>
    </row>
    <row r="41" s="219" customFormat="true" ht="17.25" customHeight="true" spans="1:2">
      <c r="A41" s="226" t="s">
        <v>1158</v>
      </c>
      <c r="B41" s="177">
        <v>4388</v>
      </c>
    </row>
    <row r="42" s="218" customFormat="true" ht="17.25" customHeight="true" spans="1:2">
      <c r="A42" s="152" t="s">
        <v>1159</v>
      </c>
      <c r="B42" s="180">
        <f>SUM(B43:B45)</f>
        <v>1119</v>
      </c>
    </row>
    <row r="43" s="219" customFormat="true" ht="17.25" customHeight="true" spans="1:2">
      <c r="A43" s="226" t="s">
        <v>1160</v>
      </c>
      <c r="B43" s="177">
        <v>270</v>
      </c>
    </row>
    <row r="44" s="219" customFormat="true" ht="17.25" customHeight="true" spans="1:2">
      <c r="A44" s="226" t="s">
        <v>1161</v>
      </c>
      <c r="B44" s="177">
        <v>849</v>
      </c>
    </row>
    <row r="45" s="219" customFormat="true" ht="17.25" customHeight="true" spans="1:2">
      <c r="A45" s="226" t="s">
        <v>1162</v>
      </c>
      <c r="B45" s="177"/>
    </row>
    <row r="46" s="218" customFormat="true" ht="17.25" customHeight="true" spans="1:2">
      <c r="A46" s="152" t="s">
        <v>1163</v>
      </c>
      <c r="B46" s="180">
        <f>SUM(B47:B48)</f>
        <v>61</v>
      </c>
    </row>
    <row r="47" s="219" customFormat="true" ht="17.25" customHeight="true" spans="1:2">
      <c r="A47" s="226" t="s">
        <v>1164</v>
      </c>
      <c r="B47" s="177"/>
    </row>
    <row r="48" s="219" customFormat="true" ht="17.25" customHeight="true" spans="1:2">
      <c r="A48" s="226" t="s">
        <v>1165</v>
      </c>
      <c r="B48" s="177">
        <v>61</v>
      </c>
    </row>
    <row r="49" s="218" customFormat="true" ht="17.25" customHeight="true" spans="1:2">
      <c r="A49" s="152" t="s">
        <v>1166</v>
      </c>
      <c r="B49" s="180">
        <f>SUM(B50:B54)</f>
        <v>21179</v>
      </c>
    </row>
    <row r="50" s="219" customFormat="true" ht="17.25" customHeight="true" spans="1:2">
      <c r="A50" s="226" t="s">
        <v>1167</v>
      </c>
      <c r="B50" s="177">
        <v>1243</v>
      </c>
    </row>
    <row r="51" s="219" customFormat="true" ht="17.25" customHeight="true" spans="1:2">
      <c r="A51" s="226" t="s">
        <v>1168</v>
      </c>
      <c r="B51" s="177">
        <v>3523</v>
      </c>
    </row>
    <row r="52" s="219" customFormat="true" ht="17.25" customHeight="true" spans="1:2">
      <c r="A52" s="226" t="s">
        <v>1169</v>
      </c>
      <c r="B52" s="177"/>
    </row>
    <row r="53" s="219" customFormat="true" ht="17.25" customHeight="true" spans="1:2">
      <c r="A53" s="226" t="s">
        <v>1170</v>
      </c>
      <c r="B53" s="177">
        <v>16413</v>
      </c>
    </row>
    <row r="54" s="219" customFormat="true" ht="17.25" customHeight="true" spans="1:2">
      <c r="A54" s="226" t="s">
        <v>1171</v>
      </c>
      <c r="B54" s="177"/>
    </row>
    <row r="55" s="218" customFormat="true" ht="17.25" customHeight="true" spans="1:2">
      <c r="A55" s="152" t="s">
        <v>1172</v>
      </c>
      <c r="B55" s="180">
        <f>B56+B57</f>
        <v>41634</v>
      </c>
    </row>
    <row r="56" s="219" customFormat="true" ht="17.25" customHeight="true" spans="1:2">
      <c r="A56" s="226" t="s">
        <v>1173</v>
      </c>
      <c r="B56" s="177">
        <v>41634</v>
      </c>
    </row>
    <row r="57" s="219" customFormat="true" ht="17.25" customHeight="true" spans="1:2">
      <c r="A57" s="226" t="s">
        <v>1174</v>
      </c>
      <c r="B57" s="177"/>
    </row>
    <row r="58" s="218" customFormat="true" ht="17.25" customHeight="true" spans="1:2">
      <c r="A58" s="152" t="s">
        <v>1175</v>
      </c>
      <c r="B58" s="180">
        <f>SUM(B59:B62)</f>
        <v>39444</v>
      </c>
    </row>
    <row r="59" s="219" customFormat="true" ht="17.25" customHeight="true" spans="1:2">
      <c r="A59" s="226" t="s">
        <v>1176</v>
      </c>
      <c r="B59" s="177">
        <v>38475</v>
      </c>
    </row>
    <row r="60" s="219" customFormat="true" ht="17.25" customHeight="true" spans="1:2">
      <c r="A60" s="226" t="s">
        <v>1177</v>
      </c>
      <c r="B60" s="177">
        <v>744</v>
      </c>
    </row>
    <row r="61" s="219" customFormat="true" ht="17.25" customHeight="true" spans="1:2">
      <c r="A61" s="226" t="s">
        <v>1178</v>
      </c>
      <c r="B61" s="177">
        <v>225</v>
      </c>
    </row>
    <row r="62" s="219" customFormat="true" ht="17.25" customHeight="true" spans="1:2">
      <c r="A62" s="226" t="s">
        <v>1179</v>
      </c>
      <c r="B62" s="177"/>
    </row>
    <row r="63" s="218" customFormat="true" ht="17.25" customHeight="true" spans="1:2">
      <c r="A63" s="152" t="s">
        <v>1180</v>
      </c>
      <c r="B63" s="180"/>
    </row>
    <row r="64" s="219" customFormat="true" ht="17.25" customHeight="true" spans="1:2">
      <c r="A64" s="226" t="s">
        <v>1181</v>
      </c>
      <c r="B64" s="177"/>
    </row>
    <row r="65" s="219" customFormat="true" ht="17.25" customHeight="true" spans="1:2">
      <c r="A65" s="226" t="s">
        <v>1182</v>
      </c>
      <c r="B65" s="177"/>
    </row>
    <row r="66" s="218" customFormat="true" ht="17.25" customHeight="true" spans="1:2">
      <c r="A66" s="152" t="s">
        <v>1183</v>
      </c>
      <c r="B66" s="180"/>
    </row>
    <row r="67" s="219" customFormat="true" ht="17.25" customHeight="true" spans="1:2">
      <c r="A67" s="226" t="s">
        <v>1184</v>
      </c>
      <c r="B67" s="177"/>
    </row>
    <row r="68" s="219" customFormat="true" ht="17.25" customHeight="true" spans="1:2">
      <c r="A68" s="226" t="s">
        <v>1185</v>
      </c>
      <c r="B68" s="177"/>
    </row>
    <row r="69" s="219" customFormat="true" ht="17.25" customHeight="true" spans="1:2">
      <c r="A69" s="226" t="s">
        <v>1186</v>
      </c>
      <c r="B69" s="177"/>
    </row>
    <row r="70" s="219" customFormat="true" ht="17.25" customHeight="true" spans="1:2">
      <c r="A70" s="226" t="s">
        <v>1187</v>
      </c>
      <c r="B70" s="177"/>
    </row>
    <row r="71" s="218" customFormat="true" ht="17.25" customHeight="true" spans="1:2">
      <c r="A71" s="152" t="s">
        <v>1188</v>
      </c>
      <c r="B71" s="180"/>
    </row>
    <row r="72" s="219" customFormat="true" ht="17.25" customHeight="true" spans="1:2">
      <c r="A72" s="226" t="s">
        <v>1189</v>
      </c>
      <c r="B72" s="177"/>
    </row>
    <row r="73" s="219" customFormat="true" ht="17.25" customHeight="true" spans="1:2">
      <c r="A73" s="226" t="s">
        <v>1190</v>
      </c>
      <c r="B73" s="177"/>
    </row>
    <row r="74" s="218" customFormat="true" ht="17.25" customHeight="true" spans="1:2">
      <c r="A74" s="152" t="s">
        <v>1191</v>
      </c>
      <c r="B74" s="180">
        <f>SUM(B75:B78)</f>
        <v>11302</v>
      </c>
    </row>
    <row r="75" s="219" customFormat="true" ht="17.25" customHeight="true" spans="1:2">
      <c r="A75" s="226" t="s">
        <v>1192</v>
      </c>
      <c r="B75" s="177"/>
    </row>
    <row r="76" s="219" customFormat="true" ht="17.25" customHeight="true" spans="1:2">
      <c r="A76" s="226" t="s">
        <v>1193</v>
      </c>
      <c r="B76" s="177"/>
    </row>
    <row r="77" s="219" customFormat="true" ht="17.25" customHeight="true" spans="1:2">
      <c r="A77" s="226" t="s">
        <v>1194</v>
      </c>
      <c r="B77" s="177"/>
    </row>
    <row r="78" s="219" customFormat="true" ht="17.25" customHeight="true" spans="1:2">
      <c r="A78" s="226" t="s">
        <v>1195</v>
      </c>
      <c r="B78" s="177">
        <f>6457+4845</f>
        <v>11302</v>
      </c>
    </row>
    <row r="79" s="218" customFormat="true" ht="17.25" customHeight="true" spans="1:2">
      <c r="A79" s="152" t="s">
        <v>1196</v>
      </c>
      <c r="B79" s="180">
        <f>B74+B71+B66+B63+B58+B55+B49+B46+B42+B39+B35+B28+B20+B9+B4</f>
        <v>639012</v>
      </c>
    </row>
    <row r="80" s="219" customFormat="true" spans="2:2">
      <c r="B80" s="227"/>
    </row>
    <row r="81" s="219" customFormat="true" spans="2:2">
      <c r="B81" s="227"/>
    </row>
  </sheetData>
  <mergeCells count="1">
    <mergeCell ref="A1:B1"/>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1"/>
  <sheetViews>
    <sheetView workbookViewId="0">
      <selection activeCell="H25" sqref="H25"/>
    </sheetView>
  </sheetViews>
  <sheetFormatPr defaultColWidth="9" defaultRowHeight="13.5" outlineLevelCol="1"/>
  <cols>
    <col min="1" max="1" width="54.75" style="204" customWidth="true"/>
    <col min="2" max="2" width="20.5" style="220" customWidth="true"/>
    <col min="3" max="239" width="9" style="204"/>
    <col min="240" max="240" width="54.75" style="204" customWidth="true"/>
    <col min="241" max="241" width="28.125" style="204" customWidth="true"/>
    <col min="242" max="242" width="9.625" style="204" customWidth="true"/>
    <col min="243" max="244" width="9" style="204"/>
    <col min="245" max="245" width="30.125" style="204" customWidth="true"/>
    <col min="246" max="495" width="9" style="204"/>
    <col min="496" max="496" width="54.75" style="204" customWidth="true"/>
    <col min="497" max="497" width="28.125" style="204" customWidth="true"/>
    <col min="498" max="498" width="9.625" style="204" customWidth="true"/>
    <col min="499" max="500" width="9" style="204"/>
    <col min="501" max="501" width="30.125" style="204" customWidth="true"/>
    <col min="502" max="751" width="9" style="204"/>
    <col min="752" max="752" width="54.75" style="204" customWidth="true"/>
    <col min="753" max="753" width="28.125" style="204" customWidth="true"/>
    <col min="754" max="754" width="9.625" style="204" customWidth="true"/>
    <col min="755" max="756" width="9" style="204"/>
    <col min="757" max="757" width="30.125" style="204" customWidth="true"/>
    <col min="758" max="1007" width="9" style="204"/>
    <col min="1008" max="1008" width="54.75" style="204" customWidth="true"/>
    <col min="1009" max="1009" width="28.125" style="204" customWidth="true"/>
    <col min="1010" max="1010" width="9.625" style="204" customWidth="true"/>
    <col min="1011" max="1012" width="9" style="204"/>
    <col min="1013" max="1013" width="30.125" style="204" customWidth="true"/>
    <col min="1014" max="1263" width="9" style="204"/>
    <col min="1264" max="1264" width="54.75" style="204" customWidth="true"/>
    <col min="1265" max="1265" width="28.125" style="204" customWidth="true"/>
    <col min="1266" max="1266" width="9.625" style="204" customWidth="true"/>
    <col min="1267" max="1268" width="9" style="204"/>
    <col min="1269" max="1269" width="30.125" style="204" customWidth="true"/>
    <col min="1270" max="1519" width="9" style="204"/>
    <col min="1520" max="1520" width="54.75" style="204" customWidth="true"/>
    <col min="1521" max="1521" width="28.125" style="204" customWidth="true"/>
    <col min="1522" max="1522" width="9.625" style="204" customWidth="true"/>
    <col min="1523" max="1524" width="9" style="204"/>
    <col min="1525" max="1525" width="30.125" style="204" customWidth="true"/>
    <col min="1526" max="1775" width="9" style="204"/>
    <col min="1776" max="1776" width="54.75" style="204" customWidth="true"/>
    <col min="1777" max="1777" width="28.125" style="204" customWidth="true"/>
    <col min="1778" max="1778" width="9.625" style="204" customWidth="true"/>
    <col min="1779" max="1780" width="9" style="204"/>
    <col min="1781" max="1781" width="30.125" style="204" customWidth="true"/>
    <col min="1782" max="2031" width="9" style="204"/>
    <col min="2032" max="2032" width="54.75" style="204" customWidth="true"/>
    <col min="2033" max="2033" width="28.125" style="204" customWidth="true"/>
    <col min="2034" max="2034" width="9.625" style="204" customWidth="true"/>
    <col min="2035" max="2036" width="9" style="204"/>
    <col min="2037" max="2037" width="30.125" style="204" customWidth="true"/>
    <col min="2038" max="2287" width="9" style="204"/>
    <col min="2288" max="2288" width="54.75" style="204" customWidth="true"/>
    <col min="2289" max="2289" width="28.125" style="204" customWidth="true"/>
    <col min="2290" max="2290" width="9.625" style="204" customWidth="true"/>
    <col min="2291" max="2292" width="9" style="204"/>
    <col min="2293" max="2293" width="30.125" style="204" customWidth="true"/>
    <col min="2294" max="2543" width="9" style="204"/>
    <col min="2544" max="2544" width="54.75" style="204" customWidth="true"/>
    <col min="2545" max="2545" width="28.125" style="204" customWidth="true"/>
    <col min="2546" max="2546" width="9.625" style="204" customWidth="true"/>
    <col min="2547" max="2548" width="9" style="204"/>
    <col min="2549" max="2549" width="30.125" style="204" customWidth="true"/>
    <col min="2550" max="2799" width="9" style="204"/>
    <col min="2800" max="2800" width="54.75" style="204" customWidth="true"/>
    <col min="2801" max="2801" width="28.125" style="204" customWidth="true"/>
    <col min="2802" max="2802" width="9.625" style="204" customWidth="true"/>
    <col min="2803" max="2804" width="9" style="204"/>
    <col min="2805" max="2805" width="30.125" style="204" customWidth="true"/>
    <col min="2806" max="3055" width="9" style="204"/>
    <col min="3056" max="3056" width="54.75" style="204" customWidth="true"/>
    <col min="3057" max="3057" width="28.125" style="204" customWidth="true"/>
    <col min="3058" max="3058" width="9.625" style="204" customWidth="true"/>
    <col min="3059" max="3060" width="9" style="204"/>
    <col min="3061" max="3061" width="30.125" style="204" customWidth="true"/>
    <col min="3062" max="3311" width="9" style="204"/>
    <col min="3312" max="3312" width="54.75" style="204" customWidth="true"/>
    <col min="3313" max="3313" width="28.125" style="204" customWidth="true"/>
    <col min="3314" max="3314" width="9.625" style="204" customWidth="true"/>
    <col min="3315" max="3316" width="9" style="204"/>
    <col min="3317" max="3317" width="30.125" style="204" customWidth="true"/>
    <col min="3318" max="3567" width="9" style="204"/>
    <col min="3568" max="3568" width="54.75" style="204" customWidth="true"/>
    <col min="3569" max="3569" width="28.125" style="204" customWidth="true"/>
    <col min="3570" max="3570" width="9.625" style="204" customWidth="true"/>
    <col min="3571" max="3572" width="9" style="204"/>
    <col min="3573" max="3573" width="30.125" style="204" customWidth="true"/>
    <col min="3574" max="3823" width="9" style="204"/>
    <col min="3824" max="3824" width="54.75" style="204" customWidth="true"/>
    <col min="3825" max="3825" width="28.125" style="204" customWidth="true"/>
    <col min="3826" max="3826" width="9.625" style="204" customWidth="true"/>
    <col min="3827" max="3828" width="9" style="204"/>
    <col min="3829" max="3829" width="30.125" style="204" customWidth="true"/>
    <col min="3830" max="4079" width="9" style="204"/>
    <col min="4080" max="4080" width="54.75" style="204" customWidth="true"/>
    <col min="4081" max="4081" width="28.125" style="204" customWidth="true"/>
    <col min="4082" max="4082" width="9.625" style="204" customWidth="true"/>
    <col min="4083" max="4084" width="9" style="204"/>
    <col min="4085" max="4085" width="30.125" style="204" customWidth="true"/>
    <col min="4086" max="4335" width="9" style="204"/>
    <col min="4336" max="4336" width="54.75" style="204" customWidth="true"/>
    <col min="4337" max="4337" width="28.125" style="204" customWidth="true"/>
    <col min="4338" max="4338" width="9.625" style="204" customWidth="true"/>
    <col min="4339" max="4340" width="9" style="204"/>
    <col min="4341" max="4341" width="30.125" style="204" customWidth="true"/>
    <col min="4342" max="4591" width="9" style="204"/>
    <col min="4592" max="4592" width="54.75" style="204" customWidth="true"/>
    <col min="4593" max="4593" width="28.125" style="204" customWidth="true"/>
    <col min="4594" max="4594" width="9.625" style="204" customWidth="true"/>
    <col min="4595" max="4596" width="9" style="204"/>
    <col min="4597" max="4597" width="30.125" style="204" customWidth="true"/>
    <col min="4598" max="4847" width="9" style="204"/>
    <col min="4848" max="4848" width="54.75" style="204" customWidth="true"/>
    <col min="4849" max="4849" width="28.125" style="204" customWidth="true"/>
    <col min="4850" max="4850" width="9.625" style="204" customWidth="true"/>
    <col min="4851" max="4852" width="9" style="204"/>
    <col min="4853" max="4853" width="30.125" style="204" customWidth="true"/>
    <col min="4854" max="5103" width="9" style="204"/>
    <col min="5104" max="5104" width="54.75" style="204" customWidth="true"/>
    <col min="5105" max="5105" width="28.125" style="204" customWidth="true"/>
    <col min="5106" max="5106" width="9.625" style="204" customWidth="true"/>
    <col min="5107" max="5108" width="9" style="204"/>
    <col min="5109" max="5109" width="30.125" style="204" customWidth="true"/>
    <col min="5110" max="5359" width="9" style="204"/>
    <col min="5360" max="5360" width="54.75" style="204" customWidth="true"/>
    <col min="5361" max="5361" width="28.125" style="204" customWidth="true"/>
    <col min="5362" max="5362" width="9.625" style="204" customWidth="true"/>
    <col min="5363" max="5364" width="9" style="204"/>
    <col min="5365" max="5365" width="30.125" style="204" customWidth="true"/>
    <col min="5366" max="5615" width="9" style="204"/>
    <col min="5616" max="5616" width="54.75" style="204" customWidth="true"/>
    <col min="5617" max="5617" width="28.125" style="204" customWidth="true"/>
    <col min="5618" max="5618" width="9.625" style="204" customWidth="true"/>
    <col min="5619" max="5620" width="9" style="204"/>
    <col min="5621" max="5621" width="30.125" style="204" customWidth="true"/>
    <col min="5622" max="5871" width="9" style="204"/>
    <col min="5872" max="5872" width="54.75" style="204" customWidth="true"/>
    <col min="5873" max="5873" width="28.125" style="204" customWidth="true"/>
    <col min="5874" max="5874" width="9.625" style="204" customWidth="true"/>
    <col min="5875" max="5876" width="9" style="204"/>
    <col min="5877" max="5877" width="30.125" style="204" customWidth="true"/>
    <col min="5878" max="6127" width="9" style="204"/>
    <col min="6128" max="6128" width="54.75" style="204" customWidth="true"/>
    <col min="6129" max="6129" width="28.125" style="204" customWidth="true"/>
    <col min="6130" max="6130" width="9.625" style="204" customWidth="true"/>
    <col min="6131" max="6132" width="9" style="204"/>
    <col min="6133" max="6133" width="30.125" style="204" customWidth="true"/>
    <col min="6134" max="6383" width="9" style="204"/>
    <col min="6384" max="6384" width="54.75" style="204" customWidth="true"/>
    <col min="6385" max="6385" width="28.125" style="204" customWidth="true"/>
    <col min="6386" max="6386" width="9.625" style="204" customWidth="true"/>
    <col min="6387" max="6388" width="9" style="204"/>
    <col min="6389" max="6389" width="30.125" style="204" customWidth="true"/>
    <col min="6390" max="6639" width="9" style="204"/>
    <col min="6640" max="6640" width="54.75" style="204" customWidth="true"/>
    <col min="6641" max="6641" width="28.125" style="204" customWidth="true"/>
    <col min="6642" max="6642" width="9.625" style="204" customWidth="true"/>
    <col min="6643" max="6644" width="9" style="204"/>
    <col min="6645" max="6645" width="30.125" style="204" customWidth="true"/>
    <col min="6646" max="6895" width="9" style="204"/>
    <col min="6896" max="6896" width="54.75" style="204" customWidth="true"/>
    <col min="6897" max="6897" width="28.125" style="204" customWidth="true"/>
    <col min="6898" max="6898" width="9.625" style="204" customWidth="true"/>
    <col min="6899" max="6900" width="9" style="204"/>
    <col min="6901" max="6901" width="30.125" style="204" customWidth="true"/>
    <col min="6902" max="7151" width="9" style="204"/>
    <col min="7152" max="7152" width="54.75" style="204" customWidth="true"/>
    <col min="7153" max="7153" width="28.125" style="204" customWidth="true"/>
    <col min="7154" max="7154" width="9.625" style="204" customWidth="true"/>
    <col min="7155" max="7156" width="9" style="204"/>
    <col min="7157" max="7157" width="30.125" style="204" customWidth="true"/>
    <col min="7158" max="7407" width="9" style="204"/>
    <col min="7408" max="7408" width="54.75" style="204" customWidth="true"/>
    <col min="7409" max="7409" width="28.125" style="204" customWidth="true"/>
    <col min="7410" max="7410" width="9.625" style="204" customWidth="true"/>
    <col min="7411" max="7412" width="9" style="204"/>
    <col min="7413" max="7413" width="30.125" style="204" customWidth="true"/>
    <col min="7414" max="7663" width="9" style="204"/>
    <col min="7664" max="7664" width="54.75" style="204" customWidth="true"/>
    <col min="7665" max="7665" width="28.125" style="204" customWidth="true"/>
    <col min="7666" max="7666" width="9.625" style="204" customWidth="true"/>
    <col min="7667" max="7668" width="9" style="204"/>
    <col min="7669" max="7669" width="30.125" style="204" customWidth="true"/>
    <col min="7670" max="7919" width="9" style="204"/>
    <col min="7920" max="7920" width="54.75" style="204" customWidth="true"/>
    <col min="7921" max="7921" width="28.125" style="204" customWidth="true"/>
    <col min="7922" max="7922" width="9.625" style="204" customWidth="true"/>
    <col min="7923" max="7924" width="9" style="204"/>
    <col min="7925" max="7925" width="30.125" style="204" customWidth="true"/>
    <col min="7926" max="8175" width="9" style="204"/>
    <col min="8176" max="8176" width="54.75" style="204" customWidth="true"/>
    <col min="8177" max="8177" width="28.125" style="204" customWidth="true"/>
    <col min="8178" max="8178" width="9.625" style="204" customWidth="true"/>
    <col min="8179" max="8180" width="9" style="204"/>
    <col min="8181" max="8181" width="30.125" style="204" customWidth="true"/>
    <col min="8182" max="8431" width="9" style="204"/>
    <col min="8432" max="8432" width="54.75" style="204" customWidth="true"/>
    <col min="8433" max="8433" width="28.125" style="204" customWidth="true"/>
    <col min="8434" max="8434" width="9.625" style="204" customWidth="true"/>
    <col min="8435" max="8436" width="9" style="204"/>
    <col min="8437" max="8437" width="30.125" style="204" customWidth="true"/>
    <col min="8438" max="8687" width="9" style="204"/>
    <col min="8688" max="8688" width="54.75" style="204" customWidth="true"/>
    <col min="8689" max="8689" width="28.125" style="204" customWidth="true"/>
    <col min="8690" max="8690" width="9.625" style="204" customWidth="true"/>
    <col min="8691" max="8692" width="9" style="204"/>
    <col min="8693" max="8693" width="30.125" style="204" customWidth="true"/>
    <col min="8694" max="8943" width="9" style="204"/>
    <col min="8944" max="8944" width="54.75" style="204" customWidth="true"/>
    <col min="8945" max="8945" width="28.125" style="204" customWidth="true"/>
    <col min="8946" max="8946" width="9.625" style="204" customWidth="true"/>
    <col min="8947" max="8948" width="9" style="204"/>
    <col min="8949" max="8949" width="30.125" style="204" customWidth="true"/>
    <col min="8950" max="9199" width="9" style="204"/>
    <col min="9200" max="9200" width="54.75" style="204" customWidth="true"/>
    <col min="9201" max="9201" width="28.125" style="204" customWidth="true"/>
    <col min="9202" max="9202" width="9.625" style="204" customWidth="true"/>
    <col min="9203" max="9204" width="9" style="204"/>
    <col min="9205" max="9205" width="30.125" style="204" customWidth="true"/>
    <col min="9206" max="9455" width="9" style="204"/>
    <col min="9456" max="9456" width="54.75" style="204" customWidth="true"/>
    <col min="9457" max="9457" width="28.125" style="204" customWidth="true"/>
    <col min="9458" max="9458" width="9.625" style="204" customWidth="true"/>
    <col min="9459" max="9460" width="9" style="204"/>
    <col min="9461" max="9461" width="30.125" style="204" customWidth="true"/>
    <col min="9462" max="9711" width="9" style="204"/>
    <col min="9712" max="9712" width="54.75" style="204" customWidth="true"/>
    <col min="9713" max="9713" width="28.125" style="204" customWidth="true"/>
    <col min="9714" max="9714" width="9.625" style="204" customWidth="true"/>
    <col min="9715" max="9716" width="9" style="204"/>
    <col min="9717" max="9717" width="30.125" style="204" customWidth="true"/>
    <col min="9718" max="9967" width="9" style="204"/>
    <col min="9968" max="9968" width="54.75" style="204" customWidth="true"/>
    <col min="9969" max="9969" width="28.125" style="204" customWidth="true"/>
    <col min="9970" max="9970" width="9.625" style="204" customWidth="true"/>
    <col min="9971" max="9972" width="9" style="204"/>
    <col min="9973" max="9973" width="30.125" style="204" customWidth="true"/>
    <col min="9974" max="10223" width="9" style="204"/>
    <col min="10224" max="10224" width="54.75" style="204" customWidth="true"/>
    <col min="10225" max="10225" width="28.125" style="204" customWidth="true"/>
    <col min="10226" max="10226" width="9.625" style="204" customWidth="true"/>
    <col min="10227" max="10228" width="9" style="204"/>
    <col min="10229" max="10229" width="30.125" style="204" customWidth="true"/>
    <col min="10230" max="10479" width="9" style="204"/>
    <col min="10480" max="10480" width="54.75" style="204" customWidth="true"/>
    <col min="10481" max="10481" width="28.125" style="204" customWidth="true"/>
    <col min="10482" max="10482" width="9.625" style="204" customWidth="true"/>
    <col min="10483" max="10484" width="9" style="204"/>
    <col min="10485" max="10485" width="30.125" style="204" customWidth="true"/>
    <col min="10486" max="10735" width="9" style="204"/>
    <col min="10736" max="10736" width="54.75" style="204" customWidth="true"/>
    <col min="10737" max="10737" width="28.125" style="204" customWidth="true"/>
    <col min="10738" max="10738" width="9.625" style="204" customWidth="true"/>
    <col min="10739" max="10740" width="9" style="204"/>
    <col min="10741" max="10741" width="30.125" style="204" customWidth="true"/>
    <col min="10742" max="10991" width="9" style="204"/>
    <col min="10992" max="10992" width="54.75" style="204" customWidth="true"/>
    <col min="10993" max="10993" width="28.125" style="204" customWidth="true"/>
    <col min="10994" max="10994" width="9.625" style="204" customWidth="true"/>
    <col min="10995" max="10996" width="9" style="204"/>
    <col min="10997" max="10997" width="30.125" style="204" customWidth="true"/>
    <col min="10998" max="11247" width="9" style="204"/>
    <col min="11248" max="11248" width="54.75" style="204" customWidth="true"/>
    <col min="11249" max="11249" width="28.125" style="204" customWidth="true"/>
    <col min="11250" max="11250" width="9.625" style="204" customWidth="true"/>
    <col min="11251" max="11252" width="9" style="204"/>
    <col min="11253" max="11253" width="30.125" style="204" customWidth="true"/>
    <col min="11254" max="11503" width="9" style="204"/>
    <col min="11504" max="11504" width="54.75" style="204" customWidth="true"/>
    <col min="11505" max="11505" width="28.125" style="204" customWidth="true"/>
    <col min="11506" max="11506" width="9.625" style="204" customWidth="true"/>
    <col min="11507" max="11508" width="9" style="204"/>
    <col min="11509" max="11509" width="30.125" style="204" customWidth="true"/>
    <col min="11510" max="11759" width="9" style="204"/>
    <col min="11760" max="11760" width="54.75" style="204" customWidth="true"/>
    <col min="11761" max="11761" width="28.125" style="204" customWidth="true"/>
    <col min="11762" max="11762" width="9.625" style="204" customWidth="true"/>
    <col min="11763" max="11764" width="9" style="204"/>
    <col min="11765" max="11765" width="30.125" style="204" customWidth="true"/>
    <col min="11766" max="12015" width="9" style="204"/>
    <col min="12016" max="12016" width="54.75" style="204" customWidth="true"/>
    <col min="12017" max="12017" width="28.125" style="204" customWidth="true"/>
    <col min="12018" max="12018" width="9.625" style="204" customWidth="true"/>
    <col min="12019" max="12020" width="9" style="204"/>
    <col min="12021" max="12021" width="30.125" style="204" customWidth="true"/>
    <col min="12022" max="12271" width="9" style="204"/>
    <col min="12272" max="12272" width="54.75" style="204" customWidth="true"/>
    <col min="12273" max="12273" width="28.125" style="204" customWidth="true"/>
    <col min="12274" max="12274" width="9.625" style="204" customWidth="true"/>
    <col min="12275" max="12276" width="9" style="204"/>
    <col min="12277" max="12277" width="30.125" style="204" customWidth="true"/>
    <col min="12278" max="12527" width="9" style="204"/>
    <col min="12528" max="12528" width="54.75" style="204" customWidth="true"/>
    <col min="12529" max="12529" width="28.125" style="204" customWidth="true"/>
    <col min="12530" max="12530" width="9.625" style="204" customWidth="true"/>
    <col min="12531" max="12532" width="9" style="204"/>
    <col min="12533" max="12533" width="30.125" style="204" customWidth="true"/>
    <col min="12534" max="12783" width="9" style="204"/>
    <col min="12784" max="12784" width="54.75" style="204" customWidth="true"/>
    <col min="12785" max="12785" width="28.125" style="204" customWidth="true"/>
    <col min="12786" max="12786" width="9.625" style="204" customWidth="true"/>
    <col min="12787" max="12788" width="9" style="204"/>
    <col min="12789" max="12789" width="30.125" style="204" customWidth="true"/>
    <col min="12790" max="13039" width="9" style="204"/>
    <col min="13040" max="13040" width="54.75" style="204" customWidth="true"/>
    <col min="13041" max="13041" width="28.125" style="204" customWidth="true"/>
    <col min="13042" max="13042" width="9.625" style="204" customWidth="true"/>
    <col min="13043" max="13044" width="9" style="204"/>
    <col min="13045" max="13045" width="30.125" style="204" customWidth="true"/>
    <col min="13046" max="13295" width="9" style="204"/>
    <col min="13296" max="13296" width="54.75" style="204" customWidth="true"/>
    <col min="13297" max="13297" width="28.125" style="204" customWidth="true"/>
    <col min="13298" max="13298" width="9.625" style="204" customWidth="true"/>
    <col min="13299" max="13300" width="9" style="204"/>
    <col min="13301" max="13301" width="30.125" style="204" customWidth="true"/>
    <col min="13302" max="13551" width="9" style="204"/>
    <col min="13552" max="13552" width="54.75" style="204" customWidth="true"/>
    <col min="13553" max="13553" width="28.125" style="204" customWidth="true"/>
    <col min="13554" max="13554" width="9.625" style="204" customWidth="true"/>
    <col min="13555" max="13556" width="9" style="204"/>
    <col min="13557" max="13557" width="30.125" style="204" customWidth="true"/>
    <col min="13558" max="13807" width="9" style="204"/>
    <col min="13808" max="13808" width="54.75" style="204" customWidth="true"/>
    <col min="13809" max="13809" width="28.125" style="204" customWidth="true"/>
    <col min="13810" max="13810" width="9.625" style="204" customWidth="true"/>
    <col min="13811" max="13812" width="9" style="204"/>
    <col min="13813" max="13813" width="30.125" style="204" customWidth="true"/>
    <col min="13814" max="14063" width="9" style="204"/>
    <col min="14064" max="14064" width="54.75" style="204" customWidth="true"/>
    <col min="14065" max="14065" width="28.125" style="204" customWidth="true"/>
    <col min="14066" max="14066" width="9.625" style="204" customWidth="true"/>
    <col min="14067" max="14068" width="9" style="204"/>
    <col min="14069" max="14069" width="30.125" style="204" customWidth="true"/>
    <col min="14070" max="14319" width="9" style="204"/>
    <col min="14320" max="14320" width="54.75" style="204" customWidth="true"/>
    <col min="14321" max="14321" width="28.125" style="204" customWidth="true"/>
    <col min="14322" max="14322" width="9.625" style="204" customWidth="true"/>
    <col min="14323" max="14324" width="9" style="204"/>
    <col min="14325" max="14325" width="30.125" style="204" customWidth="true"/>
    <col min="14326" max="14575" width="9" style="204"/>
    <col min="14576" max="14576" width="54.75" style="204" customWidth="true"/>
    <col min="14577" max="14577" width="28.125" style="204" customWidth="true"/>
    <col min="14578" max="14578" width="9.625" style="204" customWidth="true"/>
    <col min="14579" max="14580" width="9" style="204"/>
    <col min="14581" max="14581" width="30.125" style="204" customWidth="true"/>
    <col min="14582" max="14831" width="9" style="204"/>
    <col min="14832" max="14832" width="54.75" style="204" customWidth="true"/>
    <col min="14833" max="14833" width="28.125" style="204" customWidth="true"/>
    <col min="14834" max="14834" width="9.625" style="204" customWidth="true"/>
    <col min="14835" max="14836" width="9" style="204"/>
    <col min="14837" max="14837" width="30.125" style="204" customWidth="true"/>
    <col min="14838" max="15087" width="9" style="204"/>
    <col min="15088" max="15088" width="54.75" style="204" customWidth="true"/>
    <col min="15089" max="15089" width="28.125" style="204" customWidth="true"/>
    <col min="15090" max="15090" width="9.625" style="204" customWidth="true"/>
    <col min="15091" max="15092" width="9" style="204"/>
    <col min="15093" max="15093" width="30.125" style="204" customWidth="true"/>
    <col min="15094" max="15343" width="9" style="204"/>
    <col min="15344" max="15344" width="54.75" style="204" customWidth="true"/>
    <col min="15345" max="15345" width="28.125" style="204" customWidth="true"/>
    <col min="15346" max="15346" width="9.625" style="204" customWidth="true"/>
    <col min="15347" max="15348" width="9" style="204"/>
    <col min="15349" max="15349" width="30.125" style="204" customWidth="true"/>
    <col min="15350" max="15599" width="9" style="204"/>
    <col min="15600" max="15600" width="54.75" style="204" customWidth="true"/>
    <col min="15601" max="15601" width="28.125" style="204" customWidth="true"/>
    <col min="15602" max="15602" width="9.625" style="204" customWidth="true"/>
    <col min="15603" max="15604" width="9" style="204"/>
    <col min="15605" max="15605" width="30.125" style="204" customWidth="true"/>
    <col min="15606" max="15855" width="9" style="204"/>
    <col min="15856" max="15856" width="54.75" style="204" customWidth="true"/>
    <col min="15857" max="15857" width="28.125" style="204" customWidth="true"/>
    <col min="15858" max="15858" width="9.625" style="204" customWidth="true"/>
    <col min="15859" max="15860" width="9" style="204"/>
    <col min="15861" max="15861" width="30.125" style="204" customWidth="true"/>
    <col min="15862" max="16111" width="9" style="204"/>
    <col min="16112" max="16112" width="54.75" style="204" customWidth="true"/>
    <col min="16113" max="16113" width="28.125" style="204" customWidth="true"/>
    <col min="16114" max="16114" width="9.625" style="204" customWidth="true"/>
    <col min="16115" max="16116" width="9" style="204"/>
    <col min="16117" max="16117" width="30.125" style="204" customWidth="true"/>
    <col min="16118" max="16378" width="9" style="204"/>
  </cols>
  <sheetData>
    <row r="1" ht="38.25" customHeight="true" spans="1:2">
      <c r="A1" s="221" t="s">
        <v>1324</v>
      </c>
      <c r="B1" s="222"/>
    </row>
    <row r="2" ht="15" customHeight="true" spans="1:2">
      <c r="A2" s="223"/>
      <c r="B2" s="224" t="s">
        <v>1</v>
      </c>
    </row>
    <row r="3" ht="17.25" customHeight="true" spans="1:2">
      <c r="A3" s="130" t="s">
        <v>1126</v>
      </c>
      <c r="B3" s="225" t="s">
        <v>58</v>
      </c>
    </row>
    <row r="4" s="218" customFormat="true" ht="17.25" customHeight="true" spans="1:2">
      <c r="A4" s="152" t="s">
        <v>1127</v>
      </c>
      <c r="B4" s="180">
        <f>SUM(B5:B8)</f>
        <v>123454</v>
      </c>
    </row>
    <row r="5" s="219" customFormat="true" ht="17.25" customHeight="true" spans="1:2">
      <c r="A5" s="226" t="s">
        <v>1128</v>
      </c>
      <c r="B5" s="177">
        <v>90013</v>
      </c>
    </row>
    <row r="6" s="219" customFormat="true" ht="17.25" customHeight="true" spans="1:2">
      <c r="A6" s="226" t="s">
        <v>1129</v>
      </c>
      <c r="B6" s="177">
        <v>17644</v>
      </c>
    </row>
    <row r="7" s="219" customFormat="true" ht="17.25" customHeight="true" spans="1:2">
      <c r="A7" s="226" t="s">
        <v>1130</v>
      </c>
      <c r="B7" s="177">
        <v>8330</v>
      </c>
    </row>
    <row r="8" s="219" customFormat="true" ht="17.25" customHeight="true" spans="1:2">
      <c r="A8" s="226" t="s">
        <v>1131</v>
      </c>
      <c r="B8" s="177">
        <v>7467</v>
      </c>
    </row>
    <row r="9" s="218" customFormat="true" ht="17.25" customHeight="true" spans="1:2">
      <c r="A9" s="152" t="s">
        <v>1132</v>
      </c>
      <c r="B9" s="180">
        <f>SUM(B10:B19)</f>
        <v>25555</v>
      </c>
    </row>
    <row r="10" s="219" customFormat="true" ht="17.25" customHeight="true" spans="1:2">
      <c r="A10" s="226" t="s">
        <v>1133</v>
      </c>
      <c r="B10" s="177">
        <v>13546</v>
      </c>
    </row>
    <row r="11" s="219" customFormat="true" ht="17.25" customHeight="true" spans="1:2">
      <c r="A11" s="226" t="s">
        <v>1134</v>
      </c>
      <c r="B11" s="177">
        <v>211</v>
      </c>
    </row>
    <row r="12" s="219" customFormat="true" ht="17.25" customHeight="true" spans="1:2">
      <c r="A12" s="226" t="s">
        <v>1135</v>
      </c>
      <c r="B12" s="177">
        <v>58</v>
      </c>
    </row>
    <row r="13" s="219" customFormat="true" ht="17.25" customHeight="true" spans="1:2">
      <c r="A13" s="226" t="s">
        <v>1136</v>
      </c>
      <c r="B13" s="177"/>
    </row>
    <row r="14" s="219" customFormat="true" ht="17.25" customHeight="true" spans="1:2">
      <c r="A14" s="226" t="s">
        <v>1137</v>
      </c>
      <c r="B14" s="177">
        <v>9309</v>
      </c>
    </row>
    <row r="15" s="219" customFormat="true" ht="17.25" customHeight="true" spans="1:2">
      <c r="A15" s="226" t="s">
        <v>1138</v>
      </c>
      <c r="B15" s="177">
        <v>698</v>
      </c>
    </row>
    <row r="16" s="219" customFormat="true" ht="17.25" customHeight="true" spans="1:2">
      <c r="A16" s="226" t="s">
        <v>1139</v>
      </c>
      <c r="B16" s="177"/>
    </row>
    <row r="17" s="219" customFormat="true" ht="17.25" customHeight="true" spans="1:2">
      <c r="A17" s="226" t="s">
        <v>1140</v>
      </c>
      <c r="B17" s="177">
        <v>1674</v>
      </c>
    </row>
    <row r="18" s="219" customFormat="true" ht="17.25" customHeight="true" spans="1:2">
      <c r="A18" s="226" t="s">
        <v>1141</v>
      </c>
      <c r="B18" s="177">
        <v>59</v>
      </c>
    </row>
    <row r="19" s="219" customFormat="true" ht="17.25" customHeight="true" spans="1:2">
      <c r="A19" s="226" t="s">
        <v>1142</v>
      </c>
      <c r="B19" s="177"/>
    </row>
    <row r="20" s="218" customFormat="true" ht="17.25" customHeight="true" spans="1:2">
      <c r="A20" s="152" t="s">
        <v>1143</v>
      </c>
      <c r="B20" s="180">
        <f>SUM(B21:B27)</f>
        <v>0</v>
      </c>
    </row>
    <row r="21" s="219" customFormat="true" ht="17.25" customHeight="true" spans="1:2">
      <c r="A21" s="226" t="s">
        <v>1144</v>
      </c>
      <c r="B21" s="177"/>
    </row>
    <row r="22" s="219" customFormat="true" ht="17.25" customHeight="true" spans="1:2">
      <c r="A22" s="226" t="s">
        <v>1145</v>
      </c>
      <c r="B22" s="177"/>
    </row>
    <row r="23" s="219" customFormat="true" ht="17.25" customHeight="true" spans="1:2">
      <c r="A23" s="226" t="s">
        <v>1146</v>
      </c>
      <c r="B23" s="177"/>
    </row>
    <row r="24" s="219" customFormat="true" ht="17.25" customHeight="true" spans="1:2">
      <c r="A24" s="226" t="s">
        <v>1147</v>
      </c>
      <c r="B24" s="177"/>
    </row>
    <row r="25" s="219" customFormat="true" ht="17.25" customHeight="true" spans="1:2">
      <c r="A25" s="226" t="s">
        <v>1148</v>
      </c>
      <c r="B25" s="177"/>
    </row>
    <row r="26" s="219" customFormat="true" ht="17.25" customHeight="true" spans="1:2">
      <c r="A26" s="226" t="s">
        <v>1149</v>
      </c>
      <c r="B26" s="177"/>
    </row>
    <row r="27" s="219" customFormat="true" ht="17.25" customHeight="true" spans="1:2">
      <c r="A27" s="226" t="s">
        <v>1150</v>
      </c>
      <c r="B27" s="177"/>
    </row>
    <row r="28" s="218" customFormat="true" ht="17.25" customHeight="true" spans="1:2">
      <c r="A28" s="152" t="s">
        <v>1151</v>
      </c>
      <c r="B28" s="180"/>
    </row>
    <row r="29" s="219" customFormat="true" ht="17.25" customHeight="true" spans="1:2">
      <c r="A29" s="226" t="s">
        <v>1144</v>
      </c>
      <c r="B29" s="177"/>
    </row>
    <row r="30" s="219" customFormat="true" ht="17.25" customHeight="true" spans="1:2">
      <c r="A30" s="226" t="s">
        <v>1145</v>
      </c>
      <c r="B30" s="177"/>
    </row>
    <row r="31" s="219" customFormat="true" ht="17.25" customHeight="true" spans="1:2">
      <c r="A31" s="226" t="s">
        <v>1146</v>
      </c>
      <c r="B31" s="177"/>
    </row>
    <row r="32" s="219" customFormat="true" ht="17.25" customHeight="true" spans="1:2">
      <c r="A32" s="226" t="s">
        <v>1148</v>
      </c>
      <c r="B32" s="177"/>
    </row>
    <row r="33" s="219" customFormat="true" ht="17.25" customHeight="true" spans="1:2">
      <c r="A33" s="226" t="s">
        <v>1149</v>
      </c>
      <c r="B33" s="177"/>
    </row>
    <row r="34" s="219" customFormat="true" ht="17.25" customHeight="true" spans="1:2">
      <c r="A34" s="226" t="s">
        <v>1150</v>
      </c>
      <c r="B34" s="177"/>
    </row>
    <row r="35" s="218" customFormat="true" ht="17.25" customHeight="true" spans="1:2">
      <c r="A35" s="152" t="s">
        <v>1152</v>
      </c>
      <c r="B35" s="180">
        <f>SUM(B36:B38)</f>
        <v>111975</v>
      </c>
    </row>
    <row r="36" s="219" customFormat="true" ht="17.25" customHeight="true" spans="1:2">
      <c r="A36" s="226" t="s">
        <v>1153</v>
      </c>
      <c r="B36" s="177">
        <v>92276</v>
      </c>
    </row>
    <row r="37" s="219" customFormat="true" ht="17.25" customHeight="true" spans="1:2">
      <c r="A37" s="226" t="s">
        <v>1154</v>
      </c>
      <c r="B37" s="177">
        <v>11773</v>
      </c>
    </row>
    <row r="38" s="219" customFormat="true" ht="17.25" customHeight="true" spans="1:2">
      <c r="A38" s="226" t="s">
        <v>1155</v>
      </c>
      <c r="B38" s="177">
        <v>7926</v>
      </c>
    </row>
    <row r="39" s="218" customFormat="true" ht="17.25" customHeight="true" spans="1:2">
      <c r="A39" s="152" t="s">
        <v>1156</v>
      </c>
      <c r="B39" s="180"/>
    </row>
    <row r="40" s="219" customFormat="true" ht="17.25" customHeight="true" spans="1:2">
      <c r="A40" s="226" t="s">
        <v>1157</v>
      </c>
      <c r="B40" s="177"/>
    </row>
    <row r="41" s="219" customFormat="true" ht="17.25" customHeight="true" spans="1:2">
      <c r="A41" s="226" t="s">
        <v>1158</v>
      </c>
      <c r="B41" s="177"/>
    </row>
    <row r="42" s="218" customFormat="true" ht="17.25" customHeight="true" spans="1:2">
      <c r="A42" s="152" t="s">
        <v>1159</v>
      </c>
      <c r="B42" s="180"/>
    </row>
    <row r="43" s="219" customFormat="true" ht="17.25" customHeight="true" spans="1:2">
      <c r="A43" s="226" t="s">
        <v>1160</v>
      </c>
      <c r="B43" s="177"/>
    </row>
    <row r="44" s="219" customFormat="true" ht="17.25" customHeight="true" spans="1:2">
      <c r="A44" s="226" t="s">
        <v>1161</v>
      </c>
      <c r="B44" s="177"/>
    </row>
    <row r="45" s="219" customFormat="true" ht="17.25" customHeight="true" spans="1:2">
      <c r="A45" s="226" t="s">
        <v>1162</v>
      </c>
      <c r="B45" s="177"/>
    </row>
    <row r="46" s="218" customFormat="true" ht="17.25" customHeight="true" spans="1:2">
      <c r="A46" s="152" t="s">
        <v>1163</v>
      </c>
      <c r="B46" s="180"/>
    </row>
    <row r="47" s="219" customFormat="true" ht="17.25" customHeight="true" spans="1:2">
      <c r="A47" s="226" t="s">
        <v>1164</v>
      </c>
      <c r="B47" s="177"/>
    </row>
    <row r="48" s="219" customFormat="true" ht="17.25" customHeight="true" spans="1:2">
      <c r="A48" s="226" t="s">
        <v>1165</v>
      </c>
      <c r="B48" s="177"/>
    </row>
    <row r="49" s="218" customFormat="true" ht="17.25" customHeight="true" spans="1:2">
      <c r="A49" s="152" t="s">
        <v>1166</v>
      </c>
      <c r="B49" s="180">
        <f>SUM(B50:B54)</f>
        <v>17309</v>
      </c>
    </row>
    <row r="50" s="219" customFormat="true" ht="17.25" customHeight="true" spans="1:2">
      <c r="A50" s="226" t="s">
        <v>1167</v>
      </c>
      <c r="B50" s="177">
        <v>43</v>
      </c>
    </row>
    <row r="51" s="219" customFormat="true" ht="17.25" customHeight="true" spans="1:2">
      <c r="A51" s="226" t="s">
        <v>1168</v>
      </c>
      <c r="B51" s="177">
        <v>3523</v>
      </c>
    </row>
    <row r="52" s="219" customFormat="true" ht="17.25" customHeight="true" spans="1:2">
      <c r="A52" s="226" t="s">
        <v>1169</v>
      </c>
      <c r="B52" s="177"/>
    </row>
    <row r="53" s="219" customFormat="true" ht="17.25" customHeight="true" spans="1:2">
      <c r="A53" s="226" t="s">
        <v>1170</v>
      </c>
      <c r="B53" s="177">
        <v>13743</v>
      </c>
    </row>
    <row r="54" s="219" customFormat="true" ht="17.25" customHeight="true" spans="1:2">
      <c r="A54" s="226" t="s">
        <v>1171</v>
      </c>
      <c r="B54" s="177"/>
    </row>
    <row r="55" s="218" customFormat="true" ht="17.25" customHeight="true" spans="1:2">
      <c r="A55" s="152" t="s">
        <v>1172</v>
      </c>
      <c r="B55" s="180"/>
    </row>
    <row r="56" s="219" customFormat="true" ht="17.25" customHeight="true" spans="1:2">
      <c r="A56" s="226" t="s">
        <v>1173</v>
      </c>
      <c r="B56" s="177"/>
    </row>
    <row r="57" s="219" customFormat="true" ht="17.25" customHeight="true" spans="1:2">
      <c r="A57" s="226" t="s">
        <v>1174</v>
      </c>
      <c r="B57" s="177"/>
    </row>
    <row r="58" s="218" customFormat="true" ht="17.25" customHeight="true" spans="1:2">
      <c r="A58" s="152" t="s">
        <v>1175</v>
      </c>
      <c r="B58" s="180"/>
    </row>
    <row r="59" s="219" customFormat="true" ht="17.25" customHeight="true" spans="1:2">
      <c r="A59" s="226" t="s">
        <v>1176</v>
      </c>
      <c r="B59" s="177"/>
    </row>
    <row r="60" s="219" customFormat="true" ht="17.25" customHeight="true" spans="1:2">
      <c r="A60" s="226" t="s">
        <v>1177</v>
      </c>
      <c r="B60" s="177"/>
    </row>
    <row r="61" s="219" customFormat="true" ht="17.25" customHeight="true" spans="1:2">
      <c r="A61" s="226" t="s">
        <v>1178</v>
      </c>
      <c r="B61" s="177"/>
    </row>
    <row r="62" s="219" customFormat="true" ht="17.25" customHeight="true" spans="1:2">
      <c r="A62" s="226" t="s">
        <v>1179</v>
      </c>
      <c r="B62" s="177"/>
    </row>
    <row r="63" s="218" customFormat="true" ht="17.25" customHeight="true" spans="1:2">
      <c r="A63" s="152" t="s">
        <v>1180</v>
      </c>
      <c r="B63" s="180"/>
    </row>
    <row r="64" s="219" customFormat="true" ht="17.25" customHeight="true" spans="1:2">
      <c r="A64" s="226" t="s">
        <v>1181</v>
      </c>
      <c r="B64" s="177"/>
    </row>
    <row r="65" s="219" customFormat="true" ht="17.25" customHeight="true" spans="1:2">
      <c r="A65" s="226" t="s">
        <v>1182</v>
      </c>
      <c r="B65" s="177"/>
    </row>
    <row r="66" s="218" customFormat="true" ht="17.25" customHeight="true" spans="1:2">
      <c r="A66" s="152" t="s">
        <v>1183</v>
      </c>
      <c r="B66" s="180"/>
    </row>
    <row r="67" s="219" customFormat="true" ht="17.25" customHeight="true" spans="1:2">
      <c r="A67" s="226" t="s">
        <v>1184</v>
      </c>
      <c r="B67" s="177"/>
    </row>
    <row r="68" s="219" customFormat="true" ht="17.25" customHeight="true" spans="1:2">
      <c r="A68" s="226" t="s">
        <v>1185</v>
      </c>
      <c r="B68" s="177"/>
    </row>
    <row r="69" s="219" customFormat="true" ht="17.25" customHeight="true" spans="1:2">
      <c r="A69" s="226" t="s">
        <v>1186</v>
      </c>
      <c r="B69" s="177"/>
    </row>
    <row r="70" s="219" customFormat="true" ht="17.25" customHeight="true" spans="1:2">
      <c r="A70" s="226" t="s">
        <v>1187</v>
      </c>
      <c r="B70" s="177"/>
    </row>
    <row r="71" s="218" customFormat="true" ht="17.25" customHeight="true" spans="1:2">
      <c r="A71" s="152" t="s">
        <v>1188</v>
      </c>
      <c r="B71" s="180"/>
    </row>
    <row r="72" s="219" customFormat="true" ht="17.25" customHeight="true" spans="1:2">
      <c r="A72" s="226" t="s">
        <v>1189</v>
      </c>
      <c r="B72" s="177"/>
    </row>
    <row r="73" s="219" customFormat="true" ht="17.25" customHeight="true" spans="1:2">
      <c r="A73" s="226" t="s">
        <v>1190</v>
      </c>
      <c r="B73" s="177"/>
    </row>
    <row r="74" s="218" customFormat="true" ht="17.25" customHeight="true" spans="1:2">
      <c r="A74" s="152" t="s">
        <v>1191</v>
      </c>
      <c r="B74" s="180"/>
    </row>
    <row r="75" s="219" customFormat="true" ht="17.25" customHeight="true" spans="1:2">
      <c r="A75" s="226" t="s">
        <v>1192</v>
      </c>
      <c r="B75" s="177"/>
    </row>
    <row r="76" s="219" customFormat="true" ht="17.25" customHeight="true" spans="1:2">
      <c r="A76" s="226" t="s">
        <v>1193</v>
      </c>
      <c r="B76" s="177"/>
    </row>
    <row r="77" s="219" customFormat="true" ht="17.25" customHeight="true" spans="1:2">
      <c r="A77" s="226" t="s">
        <v>1194</v>
      </c>
      <c r="B77" s="177"/>
    </row>
    <row r="78" s="219" customFormat="true" ht="17.25" customHeight="true" spans="1:2">
      <c r="A78" s="226" t="s">
        <v>1195</v>
      </c>
      <c r="B78" s="177"/>
    </row>
    <row r="79" s="218" customFormat="true" ht="17.25" customHeight="true" spans="1:2">
      <c r="A79" s="152" t="s">
        <v>1196</v>
      </c>
      <c r="B79" s="180">
        <f>B74+B71+B66+B63+B58+B55+B49+B46+B42+B39+B35+B28+B20+B9+B4</f>
        <v>278293</v>
      </c>
    </row>
    <row r="80" s="219" customFormat="true" spans="2:2">
      <c r="B80" s="227"/>
    </row>
    <row r="81" s="219" customFormat="true" spans="2:2">
      <c r="B81" s="227"/>
    </row>
  </sheetData>
  <mergeCells count="1">
    <mergeCell ref="A1:B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2"/>
  <sheetViews>
    <sheetView workbookViewId="0">
      <selection activeCell="C28" sqref="C28"/>
    </sheetView>
  </sheetViews>
  <sheetFormatPr defaultColWidth="9" defaultRowHeight="13.5" outlineLevelCol="1"/>
  <cols>
    <col min="1" max="1" width="52.875" style="91" customWidth="true"/>
    <col min="2" max="2" width="22.375" style="57" customWidth="true"/>
    <col min="3" max="246" width="9" style="91"/>
    <col min="247" max="247" width="52.875" style="91" customWidth="true"/>
    <col min="248" max="248" width="22.375" style="91" customWidth="true"/>
    <col min="249" max="502" width="9" style="91"/>
    <col min="503" max="503" width="52.875" style="91" customWidth="true"/>
    <col min="504" max="504" width="22.375" style="91" customWidth="true"/>
    <col min="505" max="758" width="9" style="91"/>
    <col min="759" max="759" width="52.875" style="91" customWidth="true"/>
    <col min="760" max="760" width="22.375" style="91" customWidth="true"/>
    <col min="761" max="1014" width="9" style="91"/>
    <col min="1015" max="1015" width="52.875" style="91" customWidth="true"/>
    <col min="1016" max="1016" width="22.375" style="91" customWidth="true"/>
    <col min="1017" max="1270" width="9" style="91"/>
    <col min="1271" max="1271" width="52.875" style="91" customWidth="true"/>
    <col min="1272" max="1272" width="22.375" style="91" customWidth="true"/>
    <col min="1273" max="1526" width="9" style="91"/>
    <col min="1527" max="1527" width="52.875" style="91" customWidth="true"/>
    <col min="1528" max="1528" width="22.375" style="91" customWidth="true"/>
    <col min="1529" max="1782" width="9" style="91"/>
    <col min="1783" max="1783" width="52.875" style="91" customWidth="true"/>
    <col min="1784" max="1784" width="22.375" style="91" customWidth="true"/>
    <col min="1785" max="2038" width="9" style="91"/>
    <col min="2039" max="2039" width="52.875" style="91" customWidth="true"/>
    <col min="2040" max="2040" width="22.375" style="91" customWidth="true"/>
    <col min="2041" max="2294" width="9" style="91"/>
    <col min="2295" max="2295" width="52.875" style="91" customWidth="true"/>
    <col min="2296" max="2296" width="22.375" style="91" customWidth="true"/>
    <col min="2297" max="2550" width="9" style="91"/>
    <col min="2551" max="2551" width="52.875" style="91" customWidth="true"/>
    <col min="2552" max="2552" width="22.375" style="91" customWidth="true"/>
    <col min="2553" max="2806" width="9" style="91"/>
    <col min="2807" max="2807" width="52.875" style="91" customWidth="true"/>
    <col min="2808" max="2808" width="22.375" style="91" customWidth="true"/>
    <col min="2809" max="3062" width="9" style="91"/>
    <col min="3063" max="3063" width="52.875" style="91" customWidth="true"/>
    <col min="3064" max="3064" width="22.375" style="91" customWidth="true"/>
    <col min="3065" max="3318" width="9" style="91"/>
    <col min="3319" max="3319" width="52.875" style="91" customWidth="true"/>
    <col min="3320" max="3320" width="22.375" style="91" customWidth="true"/>
    <col min="3321" max="3574" width="9" style="91"/>
    <col min="3575" max="3575" width="52.875" style="91" customWidth="true"/>
    <col min="3576" max="3576" width="22.375" style="91" customWidth="true"/>
    <col min="3577" max="3830" width="9" style="91"/>
    <col min="3831" max="3831" width="52.875" style="91" customWidth="true"/>
    <col min="3832" max="3832" width="22.375" style="91" customWidth="true"/>
    <col min="3833" max="4086" width="9" style="91"/>
    <col min="4087" max="4087" width="52.875" style="91" customWidth="true"/>
    <col min="4088" max="4088" width="22.375" style="91" customWidth="true"/>
    <col min="4089" max="4342" width="9" style="91"/>
    <col min="4343" max="4343" width="52.875" style="91" customWidth="true"/>
    <col min="4344" max="4344" width="22.375" style="91" customWidth="true"/>
    <col min="4345" max="4598" width="9" style="91"/>
    <col min="4599" max="4599" width="52.875" style="91" customWidth="true"/>
    <col min="4600" max="4600" width="22.375" style="91" customWidth="true"/>
    <col min="4601" max="4854" width="9" style="91"/>
    <col min="4855" max="4855" width="52.875" style="91" customWidth="true"/>
    <col min="4856" max="4856" width="22.375" style="91" customWidth="true"/>
    <col min="4857" max="5110" width="9" style="91"/>
    <col min="5111" max="5111" width="52.875" style="91" customWidth="true"/>
    <col min="5112" max="5112" width="22.375" style="91" customWidth="true"/>
    <col min="5113" max="5366" width="9" style="91"/>
    <col min="5367" max="5367" width="52.875" style="91" customWidth="true"/>
    <col min="5368" max="5368" width="22.375" style="91" customWidth="true"/>
    <col min="5369" max="5622" width="9" style="91"/>
    <col min="5623" max="5623" width="52.875" style="91" customWidth="true"/>
    <col min="5624" max="5624" width="22.375" style="91" customWidth="true"/>
    <col min="5625" max="5878" width="9" style="91"/>
    <col min="5879" max="5879" width="52.875" style="91" customWidth="true"/>
    <col min="5880" max="5880" width="22.375" style="91" customWidth="true"/>
    <col min="5881" max="6134" width="9" style="91"/>
    <col min="6135" max="6135" width="52.875" style="91" customWidth="true"/>
    <col min="6136" max="6136" width="22.375" style="91" customWidth="true"/>
    <col min="6137" max="6390" width="9" style="91"/>
    <col min="6391" max="6391" width="52.875" style="91" customWidth="true"/>
    <col min="6392" max="6392" width="22.375" style="91" customWidth="true"/>
    <col min="6393" max="6646" width="9" style="91"/>
    <col min="6647" max="6647" width="52.875" style="91" customWidth="true"/>
    <col min="6648" max="6648" width="22.375" style="91" customWidth="true"/>
    <col min="6649" max="6902" width="9" style="91"/>
    <col min="6903" max="6903" width="52.875" style="91" customWidth="true"/>
    <col min="6904" max="6904" width="22.375" style="91" customWidth="true"/>
    <col min="6905" max="7158" width="9" style="91"/>
    <col min="7159" max="7159" width="52.875" style="91" customWidth="true"/>
    <col min="7160" max="7160" width="22.375" style="91" customWidth="true"/>
    <col min="7161" max="7414" width="9" style="91"/>
    <col min="7415" max="7415" width="52.875" style="91" customWidth="true"/>
    <col min="7416" max="7416" width="22.375" style="91" customWidth="true"/>
    <col min="7417" max="7670" width="9" style="91"/>
    <col min="7671" max="7671" width="52.875" style="91" customWidth="true"/>
    <col min="7672" max="7672" width="22.375" style="91" customWidth="true"/>
    <col min="7673" max="7926" width="9" style="91"/>
    <col min="7927" max="7927" width="52.875" style="91" customWidth="true"/>
    <col min="7928" max="7928" width="22.375" style="91" customWidth="true"/>
    <col min="7929" max="8182" width="9" style="91"/>
    <col min="8183" max="8183" width="52.875" style="91" customWidth="true"/>
    <col min="8184" max="8184" width="22.375" style="91" customWidth="true"/>
    <col min="8185" max="8438" width="9" style="91"/>
    <col min="8439" max="8439" width="52.875" style="91" customWidth="true"/>
    <col min="8440" max="8440" width="22.375" style="91" customWidth="true"/>
    <col min="8441" max="8694" width="9" style="91"/>
    <col min="8695" max="8695" width="52.875" style="91" customWidth="true"/>
    <col min="8696" max="8696" width="22.375" style="91" customWidth="true"/>
    <col min="8697" max="8950" width="9" style="91"/>
    <col min="8951" max="8951" width="52.875" style="91" customWidth="true"/>
    <col min="8952" max="8952" width="22.375" style="91" customWidth="true"/>
    <col min="8953" max="9206" width="9" style="91"/>
    <col min="9207" max="9207" width="52.875" style="91" customWidth="true"/>
    <col min="9208" max="9208" width="22.375" style="91" customWidth="true"/>
    <col min="9209" max="9462" width="9" style="91"/>
    <col min="9463" max="9463" width="52.875" style="91" customWidth="true"/>
    <col min="9464" max="9464" width="22.375" style="91" customWidth="true"/>
    <col min="9465" max="9718" width="9" style="91"/>
    <col min="9719" max="9719" width="52.875" style="91" customWidth="true"/>
    <col min="9720" max="9720" width="22.375" style="91" customWidth="true"/>
    <col min="9721" max="9974" width="9" style="91"/>
    <col min="9975" max="9975" width="52.875" style="91" customWidth="true"/>
    <col min="9976" max="9976" width="22.375" style="91" customWidth="true"/>
    <col min="9977" max="10230" width="9" style="91"/>
    <col min="10231" max="10231" width="52.875" style="91" customWidth="true"/>
    <col min="10232" max="10232" width="22.375" style="91" customWidth="true"/>
    <col min="10233" max="10486" width="9" style="91"/>
    <col min="10487" max="10487" width="52.875" style="91" customWidth="true"/>
    <col min="10488" max="10488" width="22.375" style="91" customWidth="true"/>
    <col min="10489" max="10742" width="9" style="91"/>
    <col min="10743" max="10743" width="52.875" style="91" customWidth="true"/>
    <col min="10744" max="10744" width="22.375" style="91" customWidth="true"/>
    <col min="10745" max="10998" width="9" style="91"/>
    <col min="10999" max="10999" width="52.875" style="91" customWidth="true"/>
    <col min="11000" max="11000" width="22.375" style="91" customWidth="true"/>
    <col min="11001" max="11254" width="9" style="91"/>
    <col min="11255" max="11255" width="52.875" style="91" customWidth="true"/>
    <col min="11256" max="11256" width="22.375" style="91" customWidth="true"/>
    <col min="11257" max="11510" width="9" style="91"/>
    <col min="11511" max="11511" width="52.875" style="91" customWidth="true"/>
    <col min="11512" max="11512" width="22.375" style="91" customWidth="true"/>
    <col min="11513" max="11766" width="9" style="91"/>
    <col min="11767" max="11767" width="52.875" style="91" customWidth="true"/>
    <col min="11768" max="11768" width="22.375" style="91" customWidth="true"/>
    <col min="11769" max="12022" width="9" style="91"/>
    <col min="12023" max="12023" width="52.875" style="91" customWidth="true"/>
    <col min="12024" max="12024" width="22.375" style="91" customWidth="true"/>
    <col min="12025" max="12278" width="9" style="91"/>
    <col min="12279" max="12279" width="52.875" style="91" customWidth="true"/>
    <col min="12280" max="12280" width="22.375" style="91" customWidth="true"/>
    <col min="12281" max="12534" width="9" style="91"/>
    <col min="12535" max="12535" width="52.875" style="91" customWidth="true"/>
    <col min="12536" max="12536" width="22.375" style="91" customWidth="true"/>
    <col min="12537" max="12790" width="9" style="91"/>
    <col min="12791" max="12791" width="52.875" style="91" customWidth="true"/>
    <col min="12792" max="12792" width="22.375" style="91" customWidth="true"/>
    <col min="12793" max="13046" width="9" style="91"/>
    <col min="13047" max="13047" width="52.875" style="91" customWidth="true"/>
    <col min="13048" max="13048" width="22.375" style="91" customWidth="true"/>
    <col min="13049" max="13302" width="9" style="91"/>
    <col min="13303" max="13303" width="52.875" style="91" customWidth="true"/>
    <col min="13304" max="13304" width="22.375" style="91" customWidth="true"/>
    <col min="13305" max="13558" width="9" style="91"/>
    <col min="13559" max="13559" width="52.875" style="91" customWidth="true"/>
    <col min="13560" max="13560" width="22.375" style="91" customWidth="true"/>
    <col min="13561" max="13814" width="9" style="91"/>
    <col min="13815" max="13815" width="52.875" style="91" customWidth="true"/>
    <col min="13816" max="13816" width="22.375" style="91" customWidth="true"/>
    <col min="13817" max="14070" width="9" style="91"/>
    <col min="14071" max="14071" width="52.875" style="91" customWidth="true"/>
    <col min="14072" max="14072" width="22.375" style="91" customWidth="true"/>
    <col min="14073" max="14326" width="9" style="91"/>
    <col min="14327" max="14327" width="52.875" style="91" customWidth="true"/>
    <col min="14328" max="14328" width="22.375" style="91" customWidth="true"/>
    <col min="14329" max="14582" width="9" style="91"/>
    <col min="14583" max="14583" width="52.875" style="91" customWidth="true"/>
    <col min="14584" max="14584" width="22.375" style="91" customWidth="true"/>
    <col min="14585" max="14838" width="9" style="91"/>
    <col min="14839" max="14839" width="52.875" style="91" customWidth="true"/>
    <col min="14840" max="14840" width="22.375" style="91" customWidth="true"/>
    <col min="14841" max="15094" width="9" style="91"/>
    <col min="15095" max="15095" width="52.875" style="91" customWidth="true"/>
    <col min="15096" max="15096" width="22.375" style="91" customWidth="true"/>
    <col min="15097" max="15350" width="9" style="91"/>
    <col min="15351" max="15351" width="52.875" style="91" customWidth="true"/>
    <col min="15352" max="15352" width="22.375" style="91" customWidth="true"/>
    <col min="15353" max="15606" width="9" style="91"/>
    <col min="15607" max="15607" width="52.875" style="91" customWidth="true"/>
    <col min="15608" max="15608" width="22.375" style="91" customWidth="true"/>
    <col min="15609" max="15862" width="9" style="91"/>
    <col min="15863" max="15863" width="52.875" style="91" customWidth="true"/>
    <col min="15864" max="15864" width="22.375" style="91" customWidth="true"/>
    <col min="15865" max="16118" width="9" style="91"/>
    <col min="16119" max="16119" width="52.875" style="91" customWidth="true"/>
    <col min="16120" max="16120" width="22.375" style="91" customWidth="true"/>
    <col min="16121" max="16384" width="9" style="91"/>
  </cols>
  <sheetData>
    <row r="1" ht="27" customHeight="true" spans="1:2">
      <c r="A1" s="207" t="s">
        <v>1325</v>
      </c>
      <c r="B1" s="207"/>
    </row>
    <row r="2" ht="18" customHeight="true" spans="1:2">
      <c r="A2" s="204"/>
      <c r="B2" s="208" t="s">
        <v>1</v>
      </c>
    </row>
    <row r="3" s="206" customFormat="true" ht="18" customHeight="true" spans="1:2">
      <c r="A3" s="209" t="s">
        <v>57</v>
      </c>
      <c r="B3" s="210" t="s">
        <v>58</v>
      </c>
    </row>
    <row r="4" ht="18" customHeight="true" spans="1:2">
      <c r="A4" s="211" t="s">
        <v>1326</v>
      </c>
      <c r="B4" s="212">
        <f>B5+B12+B41</f>
        <v>279182</v>
      </c>
    </row>
    <row r="5" ht="18" customHeight="true" spans="1:2">
      <c r="A5" s="213" t="s">
        <v>1108</v>
      </c>
      <c r="B5" s="214">
        <f>SUM(B6:B11)</f>
        <v>12739</v>
      </c>
    </row>
    <row r="6" ht="18" customHeight="true" spans="1:2">
      <c r="A6" s="215" t="s">
        <v>1111</v>
      </c>
      <c r="B6" s="216">
        <v>3865</v>
      </c>
    </row>
    <row r="7" ht="18" customHeight="true" spans="1:2">
      <c r="A7" s="215" t="s">
        <v>1327</v>
      </c>
      <c r="B7" s="216">
        <v>473</v>
      </c>
    </row>
    <row r="8" ht="18" customHeight="true" spans="1:2">
      <c r="A8" s="215" t="s">
        <v>1109</v>
      </c>
      <c r="B8" s="216">
        <v>6058</v>
      </c>
    </row>
    <row r="9" ht="18" customHeight="true" spans="1:2">
      <c r="A9" s="215" t="s">
        <v>1110</v>
      </c>
      <c r="B9" s="216">
        <v>171</v>
      </c>
    </row>
    <row r="10" ht="18" customHeight="true" spans="1:2">
      <c r="A10" s="215" t="s">
        <v>1328</v>
      </c>
      <c r="B10" s="216">
        <v>7499</v>
      </c>
    </row>
    <row r="11" ht="18" customHeight="true" spans="1:2">
      <c r="A11" s="215" t="s">
        <v>1114</v>
      </c>
      <c r="B11" s="216">
        <v>-5327</v>
      </c>
    </row>
    <row r="12" ht="18" customHeight="true" spans="1:2">
      <c r="A12" s="133" t="s">
        <v>1204</v>
      </c>
      <c r="B12" s="217">
        <f>SUM(B13:B40)</f>
        <v>209997</v>
      </c>
    </row>
    <row r="13" ht="18" customHeight="true" spans="1:2">
      <c r="A13" s="131" t="s">
        <v>1329</v>
      </c>
      <c r="B13" s="216">
        <v>0</v>
      </c>
    </row>
    <row r="14" ht="18" customHeight="true" spans="1:2">
      <c r="A14" s="131" t="s">
        <v>1116</v>
      </c>
      <c r="B14" s="216">
        <v>66699</v>
      </c>
    </row>
    <row r="15" ht="18" customHeight="true" spans="1:2">
      <c r="A15" s="131" t="s">
        <v>1330</v>
      </c>
      <c r="B15" s="216">
        <v>8141</v>
      </c>
    </row>
    <row r="16" ht="18" customHeight="true" spans="1:2">
      <c r="A16" s="131" t="s">
        <v>1331</v>
      </c>
      <c r="B16" s="216">
        <v>9489</v>
      </c>
    </row>
    <row r="17" ht="18" customHeight="true" spans="1:2">
      <c r="A17" s="131" t="s">
        <v>1332</v>
      </c>
      <c r="B17" s="216">
        <v>18033</v>
      </c>
    </row>
    <row r="18" ht="18" customHeight="true" spans="1:2">
      <c r="A18" s="131" t="s">
        <v>1333</v>
      </c>
      <c r="B18" s="216">
        <v>7994</v>
      </c>
    </row>
    <row r="19" ht="18" customHeight="true" spans="1:2">
      <c r="A19" s="131" t="s">
        <v>1334</v>
      </c>
      <c r="B19" s="216">
        <v>23540</v>
      </c>
    </row>
    <row r="20" ht="18" customHeight="true" spans="1:2">
      <c r="A20" s="131" t="s">
        <v>1335</v>
      </c>
      <c r="B20" s="216">
        <v>0</v>
      </c>
    </row>
    <row r="21" ht="18" customHeight="true" spans="1:2">
      <c r="A21" s="131" t="s">
        <v>1336</v>
      </c>
      <c r="B21" s="216">
        <v>-5641</v>
      </c>
    </row>
    <row r="22" ht="18" customHeight="true" spans="1:2">
      <c r="A22" s="131" t="s">
        <v>1337</v>
      </c>
      <c r="B22" s="216">
        <v>0</v>
      </c>
    </row>
    <row r="23" ht="18" customHeight="true" spans="1:2">
      <c r="A23" s="131" t="s">
        <v>1338</v>
      </c>
      <c r="B23" s="216">
        <v>2100</v>
      </c>
    </row>
    <row r="24" ht="18" customHeight="true" spans="1:2">
      <c r="A24" s="131" t="s">
        <v>1117</v>
      </c>
      <c r="B24" s="216">
        <v>12958</v>
      </c>
    </row>
    <row r="25" ht="18" customHeight="true" spans="1:2">
      <c r="A25" s="131" t="s">
        <v>1339</v>
      </c>
      <c r="B25" s="216">
        <v>1338</v>
      </c>
    </row>
    <row r="26" ht="18" customHeight="true" spans="1:2">
      <c r="A26" s="131" t="s">
        <v>1340</v>
      </c>
      <c r="B26" s="216">
        <v>1553</v>
      </c>
    </row>
    <row r="27" ht="18" customHeight="true" spans="1:2">
      <c r="A27" s="131" t="s">
        <v>1341</v>
      </c>
      <c r="B27" s="216">
        <v>12227</v>
      </c>
    </row>
    <row r="28" ht="18" customHeight="true" spans="1:2">
      <c r="A28" s="131" t="s">
        <v>1342</v>
      </c>
      <c r="B28" s="216">
        <v>57</v>
      </c>
    </row>
    <row r="29" ht="18" customHeight="true" spans="1:2">
      <c r="A29" s="131" t="s">
        <v>1343</v>
      </c>
      <c r="B29" s="216">
        <v>520</v>
      </c>
    </row>
    <row r="30" ht="18" customHeight="true" spans="1:2">
      <c r="A30" s="131" t="s">
        <v>1344</v>
      </c>
      <c r="B30" s="216">
        <v>15185</v>
      </c>
    </row>
    <row r="31" ht="18" customHeight="true" spans="1:2">
      <c r="A31" s="131" t="s">
        <v>1345</v>
      </c>
      <c r="B31" s="216">
        <v>7781</v>
      </c>
    </row>
    <row r="32" ht="18" customHeight="true" spans="1:2">
      <c r="A32" s="131" t="s">
        <v>1346</v>
      </c>
      <c r="B32" s="216">
        <v>21</v>
      </c>
    </row>
    <row r="33" ht="18" customHeight="true" spans="1:2">
      <c r="A33" s="131" t="s">
        <v>1347</v>
      </c>
      <c r="B33" s="216"/>
    </row>
    <row r="34" ht="18" customHeight="true" spans="1:2">
      <c r="A34" s="131" t="s">
        <v>1348</v>
      </c>
      <c r="B34" s="216">
        <v>22065</v>
      </c>
    </row>
    <row r="35" ht="18" customHeight="true" spans="1:2">
      <c r="A35" s="131" t="s">
        <v>1349</v>
      </c>
      <c r="B35" s="216">
        <v>1288</v>
      </c>
    </row>
    <row r="36" ht="18" customHeight="true" spans="1:2">
      <c r="A36" s="131" t="s">
        <v>1350</v>
      </c>
      <c r="B36" s="216">
        <v>4409</v>
      </c>
    </row>
    <row r="37" ht="18" customHeight="true" spans="1:2">
      <c r="A37" s="131" t="s">
        <v>1351</v>
      </c>
      <c r="B37" s="216">
        <v>0</v>
      </c>
    </row>
    <row r="38" ht="18" customHeight="true" spans="1:2">
      <c r="A38" s="131" t="s">
        <v>1352</v>
      </c>
      <c r="B38" s="216">
        <v>240</v>
      </c>
    </row>
    <row r="39" ht="18" customHeight="true" spans="1:2">
      <c r="A39" s="131" t="s">
        <v>1353</v>
      </c>
      <c r="B39" s="216">
        <v>0</v>
      </c>
    </row>
    <row r="40" ht="18" customHeight="true" spans="1:2">
      <c r="A40" s="131" t="s">
        <v>1354</v>
      </c>
      <c r="B40" s="216"/>
    </row>
    <row r="41" ht="18" customHeight="true" spans="1:2">
      <c r="A41" s="133" t="s">
        <v>1205</v>
      </c>
      <c r="B41" s="217">
        <f>SUM(B42:B62)</f>
        <v>56446</v>
      </c>
    </row>
    <row r="42" ht="18" customHeight="true" spans="1:2">
      <c r="A42" s="131" t="s">
        <v>1355</v>
      </c>
      <c r="B42" s="216">
        <v>1064</v>
      </c>
    </row>
    <row r="43" ht="18" customHeight="true" spans="1:2">
      <c r="A43" s="131" t="s">
        <v>1356</v>
      </c>
      <c r="B43" s="216"/>
    </row>
    <row r="44" ht="18" customHeight="true" spans="1:2">
      <c r="A44" s="131" t="s">
        <v>1357</v>
      </c>
      <c r="B44" s="216"/>
    </row>
    <row r="45" ht="18" customHeight="true" spans="1:2">
      <c r="A45" s="131" t="s">
        <v>1358</v>
      </c>
      <c r="B45" s="216">
        <v>440</v>
      </c>
    </row>
    <row r="46" ht="18" customHeight="true" spans="1:2">
      <c r="A46" s="163" t="s">
        <v>1359</v>
      </c>
      <c r="B46" s="216">
        <v>2006</v>
      </c>
    </row>
    <row r="47" ht="18" customHeight="true" spans="1:2">
      <c r="A47" s="131" t="s">
        <v>1360</v>
      </c>
      <c r="B47" s="216">
        <v>7322</v>
      </c>
    </row>
    <row r="48" ht="18" customHeight="true" spans="1:2">
      <c r="A48" s="131" t="s">
        <v>1361</v>
      </c>
      <c r="B48" s="216">
        <v>668</v>
      </c>
    </row>
    <row r="49" ht="18" customHeight="true" spans="1:2">
      <c r="A49" s="131" t="s">
        <v>1362</v>
      </c>
      <c r="B49" s="216">
        <v>1846</v>
      </c>
    </row>
    <row r="50" ht="18" customHeight="true" spans="1:2">
      <c r="A50" s="131" t="s">
        <v>1363</v>
      </c>
      <c r="B50" s="216">
        <v>1029</v>
      </c>
    </row>
    <row r="51" ht="18" customHeight="true" spans="1:2">
      <c r="A51" s="131" t="s">
        <v>1364</v>
      </c>
      <c r="B51" s="216">
        <v>9678</v>
      </c>
    </row>
    <row r="52" ht="18" customHeight="true" spans="1:2">
      <c r="A52" s="131" t="s">
        <v>1365</v>
      </c>
      <c r="B52" s="216">
        <v>12269</v>
      </c>
    </row>
    <row r="53" ht="18" customHeight="true" spans="1:2">
      <c r="A53" s="131" t="s">
        <v>1366</v>
      </c>
      <c r="B53" s="216">
        <v>4042</v>
      </c>
    </row>
    <row r="54" ht="18" customHeight="true" spans="1:2">
      <c r="A54" s="131" t="s">
        <v>1367</v>
      </c>
      <c r="B54" s="216">
        <v>2097</v>
      </c>
    </row>
    <row r="55" ht="18" customHeight="true" spans="1:2">
      <c r="A55" s="131" t="s">
        <v>1368</v>
      </c>
      <c r="B55" s="216">
        <v>1169</v>
      </c>
    </row>
    <row r="56" ht="18" customHeight="true" spans="1:2">
      <c r="A56" s="131" t="s">
        <v>1369</v>
      </c>
      <c r="B56" s="216">
        <v>1000</v>
      </c>
    </row>
    <row r="57" ht="18" customHeight="true" spans="1:2">
      <c r="A57" s="131" t="s">
        <v>1370</v>
      </c>
      <c r="B57" s="216">
        <v>36</v>
      </c>
    </row>
    <row r="58" ht="18" customHeight="true" spans="1:2">
      <c r="A58" s="131" t="s">
        <v>1371</v>
      </c>
      <c r="B58" s="216">
        <v>606</v>
      </c>
    </row>
    <row r="59" ht="18" customHeight="true" spans="1:2">
      <c r="A59" s="131" t="s">
        <v>1372</v>
      </c>
      <c r="B59" s="216">
        <v>4673</v>
      </c>
    </row>
    <row r="60" ht="18" customHeight="true" spans="1:2">
      <c r="A60" s="131" t="s">
        <v>1373</v>
      </c>
      <c r="B60" s="216"/>
    </row>
    <row r="61" ht="18" customHeight="true" spans="1:2">
      <c r="A61" s="131" t="s">
        <v>1374</v>
      </c>
      <c r="B61" s="216">
        <v>1496</v>
      </c>
    </row>
    <row r="62" ht="18" customHeight="true" spans="1:2">
      <c r="A62" s="131" t="s">
        <v>1375</v>
      </c>
      <c r="B62" s="216">
        <v>5005</v>
      </c>
    </row>
  </sheetData>
  <mergeCells count="1">
    <mergeCell ref="A1:B1"/>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zoomScale="130" zoomScaleNormal="130" topLeftCell="B1" workbookViewId="0">
      <selection activeCell="I13" sqref="I13"/>
    </sheetView>
  </sheetViews>
  <sheetFormatPr defaultColWidth="9" defaultRowHeight="19.5" customHeight="true" outlineLevelCol="5"/>
  <cols>
    <col min="1" max="1" width="9" style="204" hidden="true" customWidth="true"/>
    <col min="2" max="2" width="35.125" style="204" customWidth="true"/>
    <col min="3" max="3" width="11.625" style="204" customWidth="true"/>
    <col min="4" max="4" width="11.125" style="204" customWidth="true"/>
    <col min="5" max="5" width="11" style="204" customWidth="true"/>
    <col min="6" max="6" width="11.375" style="204" customWidth="true"/>
    <col min="7" max="235" width="9" style="204"/>
    <col min="236" max="236" width="28.375" style="204" customWidth="true"/>
    <col min="237" max="237" width="11.625" style="204" customWidth="true"/>
    <col min="238" max="238" width="11.125" style="204" customWidth="true"/>
    <col min="239" max="239" width="11" style="204" customWidth="true"/>
    <col min="240" max="240" width="11.375" style="204" customWidth="true"/>
    <col min="241" max="241" width="9" style="204"/>
    <col min="242" max="242" width="31.375" style="204" customWidth="true"/>
    <col min="243" max="243" width="12.5" style="204" customWidth="true"/>
    <col min="244" max="244" width="10.125" style="204" customWidth="true"/>
    <col min="245" max="491" width="9" style="204"/>
    <col min="492" max="492" width="28.375" style="204" customWidth="true"/>
    <col min="493" max="493" width="11.625" style="204" customWidth="true"/>
    <col min="494" max="494" width="11.125" style="204" customWidth="true"/>
    <col min="495" max="495" width="11" style="204" customWidth="true"/>
    <col min="496" max="496" width="11.375" style="204" customWidth="true"/>
    <col min="497" max="497" width="9" style="204"/>
    <col min="498" max="498" width="31.375" style="204" customWidth="true"/>
    <col min="499" max="499" width="12.5" style="204" customWidth="true"/>
    <col min="500" max="500" width="10.125" style="204" customWidth="true"/>
    <col min="501" max="747" width="9" style="204"/>
    <col min="748" max="748" width="28.375" style="204" customWidth="true"/>
    <col min="749" max="749" width="11.625" style="204" customWidth="true"/>
    <col min="750" max="750" width="11.125" style="204" customWidth="true"/>
    <col min="751" max="751" width="11" style="204" customWidth="true"/>
    <col min="752" max="752" width="11.375" style="204" customWidth="true"/>
    <col min="753" max="753" width="9" style="204"/>
    <col min="754" max="754" width="31.375" style="204" customWidth="true"/>
    <col min="755" max="755" width="12.5" style="204" customWidth="true"/>
    <col min="756" max="756" width="10.125" style="204" customWidth="true"/>
    <col min="757" max="1003" width="9" style="204"/>
    <col min="1004" max="1004" width="28.375" style="204" customWidth="true"/>
    <col min="1005" max="1005" width="11.625" style="204" customWidth="true"/>
    <col min="1006" max="1006" width="11.125" style="204" customWidth="true"/>
    <col min="1007" max="1007" width="11" style="204" customWidth="true"/>
    <col min="1008" max="1008" width="11.375" style="204" customWidth="true"/>
    <col min="1009" max="1009" width="9" style="204"/>
    <col min="1010" max="1010" width="31.375" style="204" customWidth="true"/>
    <col min="1011" max="1011" width="12.5" style="204" customWidth="true"/>
    <col min="1012" max="1012" width="10.125" style="204" customWidth="true"/>
    <col min="1013" max="1259" width="9" style="204"/>
    <col min="1260" max="1260" width="28.375" style="204" customWidth="true"/>
    <col min="1261" max="1261" width="11.625" style="204" customWidth="true"/>
    <col min="1262" max="1262" width="11.125" style="204" customWidth="true"/>
    <col min="1263" max="1263" width="11" style="204" customWidth="true"/>
    <col min="1264" max="1264" width="11.375" style="204" customWidth="true"/>
    <col min="1265" max="1265" width="9" style="204"/>
    <col min="1266" max="1266" width="31.375" style="204" customWidth="true"/>
    <col min="1267" max="1267" width="12.5" style="204" customWidth="true"/>
    <col min="1268" max="1268" width="10.125" style="204" customWidth="true"/>
    <col min="1269" max="1515" width="9" style="204"/>
    <col min="1516" max="1516" width="28.375" style="204" customWidth="true"/>
    <col min="1517" max="1517" width="11.625" style="204" customWidth="true"/>
    <col min="1518" max="1518" width="11.125" style="204" customWidth="true"/>
    <col min="1519" max="1519" width="11" style="204" customWidth="true"/>
    <col min="1520" max="1520" width="11.375" style="204" customWidth="true"/>
    <col min="1521" max="1521" width="9" style="204"/>
    <col min="1522" max="1522" width="31.375" style="204" customWidth="true"/>
    <col min="1523" max="1523" width="12.5" style="204" customWidth="true"/>
    <col min="1524" max="1524" width="10.125" style="204" customWidth="true"/>
    <col min="1525" max="1771" width="9" style="204"/>
    <col min="1772" max="1772" width="28.375" style="204" customWidth="true"/>
    <col min="1773" max="1773" width="11.625" style="204" customWidth="true"/>
    <col min="1774" max="1774" width="11.125" style="204" customWidth="true"/>
    <col min="1775" max="1775" width="11" style="204" customWidth="true"/>
    <col min="1776" max="1776" width="11.375" style="204" customWidth="true"/>
    <col min="1777" max="1777" width="9" style="204"/>
    <col min="1778" max="1778" width="31.375" style="204" customWidth="true"/>
    <col min="1779" max="1779" width="12.5" style="204" customWidth="true"/>
    <col min="1780" max="1780" width="10.125" style="204" customWidth="true"/>
    <col min="1781" max="2027" width="9" style="204"/>
    <col min="2028" max="2028" width="28.375" style="204" customWidth="true"/>
    <col min="2029" max="2029" width="11.625" style="204" customWidth="true"/>
    <col min="2030" max="2030" width="11.125" style="204" customWidth="true"/>
    <col min="2031" max="2031" width="11" style="204" customWidth="true"/>
    <col min="2032" max="2032" width="11.375" style="204" customWidth="true"/>
    <col min="2033" max="2033" width="9" style="204"/>
    <col min="2034" max="2034" width="31.375" style="204" customWidth="true"/>
    <col min="2035" max="2035" width="12.5" style="204" customWidth="true"/>
    <col min="2036" max="2036" width="10.125" style="204" customWidth="true"/>
    <col min="2037" max="2283" width="9" style="204"/>
    <col min="2284" max="2284" width="28.375" style="204" customWidth="true"/>
    <col min="2285" max="2285" width="11.625" style="204" customWidth="true"/>
    <col min="2286" max="2286" width="11.125" style="204" customWidth="true"/>
    <col min="2287" max="2287" width="11" style="204" customWidth="true"/>
    <col min="2288" max="2288" width="11.375" style="204" customWidth="true"/>
    <col min="2289" max="2289" width="9" style="204"/>
    <col min="2290" max="2290" width="31.375" style="204" customWidth="true"/>
    <col min="2291" max="2291" width="12.5" style="204" customWidth="true"/>
    <col min="2292" max="2292" width="10.125" style="204" customWidth="true"/>
    <col min="2293" max="2539" width="9" style="204"/>
    <col min="2540" max="2540" width="28.375" style="204" customWidth="true"/>
    <col min="2541" max="2541" width="11.625" style="204" customWidth="true"/>
    <col min="2542" max="2542" width="11.125" style="204" customWidth="true"/>
    <col min="2543" max="2543" width="11" style="204" customWidth="true"/>
    <col min="2544" max="2544" width="11.375" style="204" customWidth="true"/>
    <col min="2545" max="2545" width="9" style="204"/>
    <col min="2546" max="2546" width="31.375" style="204" customWidth="true"/>
    <col min="2547" max="2547" width="12.5" style="204" customWidth="true"/>
    <col min="2548" max="2548" width="10.125" style="204" customWidth="true"/>
    <col min="2549" max="2795" width="9" style="204"/>
    <col min="2796" max="2796" width="28.375" style="204" customWidth="true"/>
    <col min="2797" max="2797" width="11.625" style="204" customWidth="true"/>
    <col min="2798" max="2798" width="11.125" style="204" customWidth="true"/>
    <col min="2799" max="2799" width="11" style="204" customWidth="true"/>
    <col min="2800" max="2800" width="11.375" style="204" customWidth="true"/>
    <col min="2801" max="2801" width="9" style="204"/>
    <col min="2802" max="2802" width="31.375" style="204" customWidth="true"/>
    <col min="2803" max="2803" width="12.5" style="204" customWidth="true"/>
    <col min="2804" max="2804" width="10.125" style="204" customWidth="true"/>
    <col min="2805" max="3051" width="9" style="204"/>
    <col min="3052" max="3052" width="28.375" style="204" customWidth="true"/>
    <col min="3053" max="3053" width="11.625" style="204" customWidth="true"/>
    <col min="3054" max="3054" width="11.125" style="204" customWidth="true"/>
    <col min="3055" max="3055" width="11" style="204" customWidth="true"/>
    <col min="3056" max="3056" width="11.375" style="204" customWidth="true"/>
    <col min="3057" max="3057" width="9" style="204"/>
    <col min="3058" max="3058" width="31.375" style="204" customWidth="true"/>
    <col min="3059" max="3059" width="12.5" style="204" customWidth="true"/>
    <col min="3060" max="3060" width="10.125" style="204" customWidth="true"/>
    <col min="3061" max="3307" width="9" style="204"/>
    <col min="3308" max="3308" width="28.375" style="204" customWidth="true"/>
    <col min="3309" max="3309" width="11.625" style="204" customWidth="true"/>
    <col min="3310" max="3310" width="11.125" style="204" customWidth="true"/>
    <col min="3311" max="3311" width="11" style="204" customWidth="true"/>
    <col min="3312" max="3312" width="11.375" style="204" customWidth="true"/>
    <col min="3313" max="3313" width="9" style="204"/>
    <col min="3314" max="3314" width="31.375" style="204" customWidth="true"/>
    <col min="3315" max="3315" width="12.5" style="204" customWidth="true"/>
    <col min="3316" max="3316" width="10.125" style="204" customWidth="true"/>
    <col min="3317" max="3563" width="9" style="204"/>
    <col min="3564" max="3564" width="28.375" style="204" customWidth="true"/>
    <col min="3565" max="3565" width="11.625" style="204" customWidth="true"/>
    <col min="3566" max="3566" width="11.125" style="204" customWidth="true"/>
    <col min="3567" max="3567" width="11" style="204" customWidth="true"/>
    <col min="3568" max="3568" width="11.375" style="204" customWidth="true"/>
    <col min="3569" max="3569" width="9" style="204"/>
    <col min="3570" max="3570" width="31.375" style="204" customWidth="true"/>
    <col min="3571" max="3571" width="12.5" style="204" customWidth="true"/>
    <col min="3572" max="3572" width="10.125" style="204" customWidth="true"/>
    <col min="3573" max="3819" width="9" style="204"/>
    <col min="3820" max="3820" width="28.375" style="204" customWidth="true"/>
    <col min="3821" max="3821" width="11.625" style="204" customWidth="true"/>
    <col min="3822" max="3822" width="11.125" style="204" customWidth="true"/>
    <col min="3823" max="3823" width="11" style="204" customWidth="true"/>
    <col min="3824" max="3824" width="11.375" style="204" customWidth="true"/>
    <col min="3825" max="3825" width="9" style="204"/>
    <col min="3826" max="3826" width="31.375" style="204" customWidth="true"/>
    <col min="3827" max="3827" width="12.5" style="204" customWidth="true"/>
    <col min="3828" max="3828" width="10.125" style="204" customWidth="true"/>
    <col min="3829" max="4075" width="9" style="204"/>
    <col min="4076" max="4076" width="28.375" style="204" customWidth="true"/>
    <col min="4077" max="4077" width="11.625" style="204" customWidth="true"/>
    <col min="4078" max="4078" width="11.125" style="204" customWidth="true"/>
    <col min="4079" max="4079" width="11" style="204" customWidth="true"/>
    <col min="4080" max="4080" width="11.375" style="204" customWidth="true"/>
    <col min="4081" max="4081" width="9" style="204"/>
    <col min="4082" max="4082" width="31.375" style="204" customWidth="true"/>
    <col min="4083" max="4083" width="12.5" style="204" customWidth="true"/>
    <col min="4084" max="4084" width="10.125" style="204" customWidth="true"/>
    <col min="4085" max="4331" width="9" style="204"/>
    <col min="4332" max="4332" width="28.375" style="204" customWidth="true"/>
    <col min="4333" max="4333" width="11.625" style="204" customWidth="true"/>
    <col min="4334" max="4334" width="11.125" style="204" customWidth="true"/>
    <col min="4335" max="4335" width="11" style="204" customWidth="true"/>
    <col min="4336" max="4336" width="11.375" style="204" customWidth="true"/>
    <col min="4337" max="4337" width="9" style="204"/>
    <col min="4338" max="4338" width="31.375" style="204" customWidth="true"/>
    <col min="4339" max="4339" width="12.5" style="204" customWidth="true"/>
    <col min="4340" max="4340" width="10.125" style="204" customWidth="true"/>
    <col min="4341" max="4587" width="9" style="204"/>
    <col min="4588" max="4588" width="28.375" style="204" customWidth="true"/>
    <col min="4589" max="4589" width="11.625" style="204" customWidth="true"/>
    <col min="4590" max="4590" width="11.125" style="204" customWidth="true"/>
    <col min="4591" max="4591" width="11" style="204" customWidth="true"/>
    <col min="4592" max="4592" width="11.375" style="204" customWidth="true"/>
    <col min="4593" max="4593" width="9" style="204"/>
    <col min="4594" max="4594" width="31.375" style="204" customWidth="true"/>
    <col min="4595" max="4595" width="12.5" style="204" customWidth="true"/>
    <col min="4596" max="4596" width="10.125" style="204" customWidth="true"/>
    <col min="4597" max="4843" width="9" style="204"/>
    <col min="4844" max="4844" width="28.375" style="204" customWidth="true"/>
    <col min="4845" max="4845" width="11.625" style="204" customWidth="true"/>
    <col min="4846" max="4846" width="11.125" style="204" customWidth="true"/>
    <col min="4847" max="4847" width="11" style="204" customWidth="true"/>
    <col min="4848" max="4848" width="11.375" style="204" customWidth="true"/>
    <col min="4849" max="4849" width="9" style="204"/>
    <col min="4850" max="4850" width="31.375" style="204" customWidth="true"/>
    <col min="4851" max="4851" width="12.5" style="204" customWidth="true"/>
    <col min="4852" max="4852" width="10.125" style="204" customWidth="true"/>
    <col min="4853" max="5099" width="9" style="204"/>
    <col min="5100" max="5100" width="28.375" style="204" customWidth="true"/>
    <col min="5101" max="5101" width="11.625" style="204" customWidth="true"/>
    <col min="5102" max="5102" width="11.125" style="204" customWidth="true"/>
    <col min="5103" max="5103" width="11" style="204" customWidth="true"/>
    <col min="5104" max="5104" width="11.375" style="204" customWidth="true"/>
    <col min="5105" max="5105" width="9" style="204"/>
    <col min="5106" max="5106" width="31.375" style="204" customWidth="true"/>
    <col min="5107" max="5107" width="12.5" style="204" customWidth="true"/>
    <col min="5108" max="5108" width="10.125" style="204" customWidth="true"/>
    <col min="5109" max="5355" width="9" style="204"/>
    <col min="5356" max="5356" width="28.375" style="204" customWidth="true"/>
    <col min="5357" max="5357" width="11.625" style="204" customWidth="true"/>
    <col min="5358" max="5358" width="11.125" style="204" customWidth="true"/>
    <col min="5359" max="5359" width="11" style="204" customWidth="true"/>
    <col min="5360" max="5360" width="11.375" style="204" customWidth="true"/>
    <col min="5361" max="5361" width="9" style="204"/>
    <col min="5362" max="5362" width="31.375" style="204" customWidth="true"/>
    <col min="5363" max="5363" width="12.5" style="204" customWidth="true"/>
    <col min="5364" max="5364" width="10.125" style="204" customWidth="true"/>
    <col min="5365" max="5611" width="9" style="204"/>
    <col min="5612" max="5612" width="28.375" style="204" customWidth="true"/>
    <col min="5613" max="5613" width="11.625" style="204" customWidth="true"/>
    <col min="5614" max="5614" width="11.125" style="204" customWidth="true"/>
    <col min="5615" max="5615" width="11" style="204" customWidth="true"/>
    <col min="5616" max="5616" width="11.375" style="204" customWidth="true"/>
    <col min="5617" max="5617" width="9" style="204"/>
    <col min="5618" max="5618" width="31.375" style="204" customWidth="true"/>
    <col min="5619" max="5619" width="12.5" style="204" customWidth="true"/>
    <col min="5620" max="5620" width="10.125" style="204" customWidth="true"/>
    <col min="5621" max="5867" width="9" style="204"/>
    <col min="5868" max="5868" width="28.375" style="204" customWidth="true"/>
    <col min="5869" max="5869" width="11.625" style="204" customWidth="true"/>
    <col min="5870" max="5870" width="11.125" style="204" customWidth="true"/>
    <col min="5871" max="5871" width="11" style="204" customWidth="true"/>
    <col min="5872" max="5872" width="11.375" style="204" customWidth="true"/>
    <col min="5873" max="5873" width="9" style="204"/>
    <col min="5874" max="5874" width="31.375" style="204" customWidth="true"/>
    <col min="5875" max="5875" width="12.5" style="204" customWidth="true"/>
    <col min="5876" max="5876" width="10.125" style="204" customWidth="true"/>
    <col min="5877" max="6123" width="9" style="204"/>
    <col min="6124" max="6124" width="28.375" style="204" customWidth="true"/>
    <col min="6125" max="6125" width="11.625" style="204" customWidth="true"/>
    <col min="6126" max="6126" width="11.125" style="204" customWidth="true"/>
    <col min="6127" max="6127" width="11" style="204" customWidth="true"/>
    <col min="6128" max="6128" width="11.375" style="204" customWidth="true"/>
    <col min="6129" max="6129" width="9" style="204"/>
    <col min="6130" max="6130" width="31.375" style="204" customWidth="true"/>
    <col min="6131" max="6131" width="12.5" style="204" customWidth="true"/>
    <col min="6132" max="6132" width="10.125" style="204" customWidth="true"/>
    <col min="6133" max="6379" width="9" style="204"/>
    <col min="6380" max="6380" width="28.375" style="204" customWidth="true"/>
    <col min="6381" max="6381" width="11.625" style="204" customWidth="true"/>
    <col min="6382" max="6382" width="11.125" style="204" customWidth="true"/>
    <col min="6383" max="6383" width="11" style="204" customWidth="true"/>
    <col min="6384" max="6384" width="11.375" style="204" customWidth="true"/>
    <col min="6385" max="6385" width="9" style="204"/>
    <col min="6386" max="6386" width="31.375" style="204" customWidth="true"/>
    <col min="6387" max="6387" width="12.5" style="204" customWidth="true"/>
    <col min="6388" max="6388" width="10.125" style="204" customWidth="true"/>
    <col min="6389" max="6635" width="9" style="204"/>
    <col min="6636" max="6636" width="28.375" style="204" customWidth="true"/>
    <col min="6637" max="6637" width="11.625" style="204" customWidth="true"/>
    <col min="6638" max="6638" width="11.125" style="204" customWidth="true"/>
    <col min="6639" max="6639" width="11" style="204" customWidth="true"/>
    <col min="6640" max="6640" width="11.375" style="204" customWidth="true"/>
    <col min="6641" max="6641" width="9" style="204"/>
    <col min="6642" max="6642" width="31.375" style="204" customWidth="true"/>
    <col min="6643" max="6643" width="12.5" style="204" customWidth="true"/>
    <col min="6644" max="6644" width="10.125" style="204" customWidth="true"/>
    <col min="6645" max="6891" width="9" style="204"/>
    <col min="6892" max="6892" width="28.375" style="204" customWidth="true"/>
    <col min="6893" max="6893" width="11.625" style="204" customWidth="true"/>
    <col min="6894" max="6894" width="11.125" style="204" customWidth="true"/>
    <col min="6895" max="6895" width="11" style="204" customWidth="true"/>
    <col min="6896" max="6896" width="11.375" style="204" customWidth="true"/>
    <col min="6897" max="6897" width="9" style="204"/>
    <col min="6898" max="6898" width="31.375" style="204" customWidth="true"/>
    <col min="6899" max="6899" width="12.5" style="204" customWidth="true"/>
    <col min="6900" max="6900" width="10.125" style="204" customWidth="true"/>
    <col min="6901" max="7147" width="9" style="204"/>
    <col min="7148" max="7148" width="28.375" style="204" customWidth="true"/>
    <col min="7149" max="7149" width="11.625" style="204" customWidth="true"/>
    <col min="7150" max="7150" width="11.125" style="204" customWidth="true"/>
    <col min="7151" max="7151" width="11" style="204" customWidth="true"/>
    <col min="7152" max="7152" width="11.375" style="204" customWidth="true"/>
    <col min="7153" max="7153" width="9" style="204"/>
    <col min="7154" max="7154" width="31.375" style="204" customWidth="true"/>
    <col min="7155" max="7155" width="12.5" style="204" customWidth="true"/>
    <col min="7156" max="7156" width="10.125" style="204" customWidth="true"/>
    <col min="7157" max="7403" width="9" style="204"/>
    <col min="7404" max="7404" width="28.375" style="204" customWidth="true"/>
    <col min="7405" max="7405" width="11.625" style="204" customWidth="true"/>
    <col min="7406" max="7406" width="11.125" style="204" customWidth="true"/>
    <col min="7407" max="7407" width="11" style="204" customWidth="true"/>
    <col min="7408" max="7408" width="11.375" style="204" customWidth="true"/>
    <col min="7409" max="7409" width="9" style="204"/>
    <col min="7410" max="7410" width="31.375" style="204" customWidth="true"/>
    <col min="7411" max="7411" width="12.5" style="204" customWidth="true"/>
    <col min="7412" max="7412" width="10.125" style="204" customWidth="true"/>
    <col min="7413" max="7659" width="9" style="204"/>
    <col min="7660" max="7660" width="28.375" style="204" customWidth="true"/>
    <col min="7661" max="7661" width="11.625" style="204" customWidth="true"/>
    <col min="7662" max="7662" width="11.125" style="204" customWidth="true"/>
    <col min="7663" max="7663" width="11" style="204" customWidth="true"/>
    <col min="7664" max="7664" width="11.375" style="204" customWidth="true"/>
    <col min="7665" max="7665" width="9" style="204"/>
    <col min="7666" max="7666" width="31.375" style="204" customWidth="true"/>
    <col min="7667" max="7667" width="12.5" style="204" customWidth="true"/>
    <col min="7668" max="7668" width="10.125" style="204" customWidth="true"/>
    <col min="7669" max="7915" width="9" style="204"/>
    <col min="7916" max="7916" width="28.375" style="204" customWidth="true"/>
    <col min="7917" max="7917" width="11.625" style="204" customWidth="true"/>
    <col min="7918" max="7918" width="11.125" style="204" customWidth="true"/>
    <col min="7919" max="7919" width="11" style="204" customWidth="true"/>
    <col min="7920" max="7920" width="11.375" style="204" customWidth="true"/>
    <col min="7921" max="7921" width="9" style="204"/>
    <col min="7922" max="7922" width="31.375" style="204" customWidth="true"/>
    <col min="7923" max="7923" width="12.5" style="204" customWidth="true"/>
    <col min="7924" max="7924" width="10.125" style="204" customWidth="true"/>
    <col min="7925" max="8171" width="9" style="204"/>
    <col min="8172" max="8172" width="28.375" style="204" customWidth="true"/>
    <col min="8173" max="8173" width="11.625" style="204" customWidth="true"/>
    <col min="8174" max="8174" width="11.125" style="204" customWidth="true"/>
    <col min="8175" max="8175" width="11" style="204" customWidth="true"/>
    <col min="8176" max="8176" width="11.375" style="204" customWidth="true"/>
    <col min="8177" max="8177" width="9" style="204"/>
    <col min="8178" max="8178" width="31.375" style="204" customWidth="true"/>
    <col min="8179" max="8179" width="12.5" style="204" customWidth="true"/>
    <col min="8180" max="8180" width="10.125" style="204" customWidth="true"/>
    <col min="8181" max="8427" width="9" style="204"/>
    <col min="8428" max="8428" width="28.375" style="204" customWidth="true"/>
    <col min="8429" max="8429" width="11.625" style="204" customWidth="true"/>
    <col min="8430" max="8430" width="11.125" style="204" customWidth="true"/>
    <col min="8431" max="8431" width="11" style="204" customWidth="true"/>
    <col min="8432" max="8432" width="11.375" style="204" customWidth="true"/>
    <col min="8433" max="8433" width="9" style="204"/>
    <col min="8434" max="8434" width="31.375" style="204" customWidth="true"/>
    <col min="8435" max="8435" width="12.5" style="204" customWidth="true"/>
    <col min="8436" max="8436" width="10.125" style="204" customWidth="true"/>
    <col min="8437" max="8683" width="9" style="204"/>
    <col min="8684" max="8684" width="28.375" style="204" customWidth="true"/>
    <col min="8685" max="8685" width="11.625" style="204" customWidth="true"/>
    <col min="8686" max="8686" width="11.125" style="204" customWidth="true"/>
    <col min="8687" max="8687" width="11" style="204" customWidth="true"/>
    <col min="8688" max="8688" width="11.375" style="204" customWidth="true"/>
    <col min="8689" max="8689" width="9" style="204"/>
    <col min="8690" max="8690" width="31.375" style="204" customWidth="true"/>
    <col min="8691" max="8691" width="12.5" style="204" customWidth="true"/>
    <col min="8692" max="8692" width="10.125" style="204" customWidth="true"/>
    <col min="8693" max="8939" width="9" style="204"/>
    <col min="8940" max="8940" width="28.375" style="204" customWidth="true"/>
    <col min="8941" max="8941" width="11.625" style="204" customWidth="true"/>
    <col min="8942" max="8942" width="11.125" style="204" customWidth="true"/>
    <col min="8943" max="8943" width="11" style="204" customWidth="true"/>
    <col min="8944" max="8944" width="11.375" style="204" customWidth="true"/>
    <col min="8945" max="8945" width="9" style="204"/>
    <col min="8946" max="8946" width="31.375" style="204" customWidth="true"/>
    <col min="8947" max="8947" width="12.5" style="204" customWidth="true"/>
    <col min="8948" max="8948" width="10.125" style="204" customWidth="true"/>
    <col min="8949" max="9195" width="9" style="204"/>
    <col min="9196" max="9196" width="28.375" style="204" customWidth="true"/>
    <col min="9197" max="9197" width="11.625" style="204" customWidth="true"/>
    <col min="9198" max="9198" width="11.125" style="204" customWidth="true"/>
    <col min="9199" max="9199" width="11" style="204" customWidth="true"/>
    <col min="9200" max="9200" width="11.375" style="204" customWidth="true"/>
    <col min="9201" max="9201" width="9" style="204"/>
    <col min="9202" max="9202" width="31.375" style="204" customWidth="true"/>
    <col min="9203" max="9203" width="12.5" style="204" customWidth="true"/>
    <col min="9204" max="9204" width="10.125" style="204" customWidth="true"/>
    <col min="9205" max="9451" width="9" style="204"/>
    <col min="9452" max="9452" width="28.375" style="204" customWidth="true"/>
    <col min="9453" max="9453" width="11.625" style="204" customWidth="true"/>
    <col min="9454" max="9454" width="11.125" style="204" customWidth="true"/>
    <col min="9455" max="9455" width="11" style="204" customWidth="true"/>
    <col min="9456" max="9456" width="11.375" style="204" customWidth="true"/>
    <col min="9457" max="9457" width="9" style="204"/>
    <col min="9458" max="9458" width="31.375" style="204" customWidth="true"/>
    <col min="9459" max="9459" width="12.5" style="204" customWidth="true"/>
    <col min="9460" max="9460" width="10.125" style="204" customWidth="true"/>
    <col min="9461" max="9707" width="9" style="204"/>
    <col min="9708" max="9708" width="28.375" style="204" customWidth="true"/>
    <col min="9709" max="9709" width="11.625" style="204" customWidth="true"/>
    <col min="9710" max="9710" width="11.125" style="204" customWidth="true"/>
    <col min="9711" max="9711" width="11" style="204" customWidth="true"/>
    <col min="9712" max="9712" width="11.375" style="204" customWidth="true"/>
    <col min="9713" max="9713" width="9" style="204"/>
    <col min="9714" max="9714" width="31.375" style="204" customWidth="true"/>
    <col min="9715" max="9715" width="12.5" style="204" customWidth="true"/>
    <col min="9716" max="9716" width="10.125" style="204" customWidth="true"/>
    <col min="9717" max="9963" width="9" style="204"/>
    <col min="9964" max="9964" width="28.375" style="204" customWidth="true"/>
    <col min="9965" max="9965" width="11.625" style="204" customWidth="true"/>
    <col min="9966" max="9966" width="11.125" style="204" customWidth="true"/>
    <col min="9967" max="9967" width="11" style="204" customWidth="true"/>
    <col min="9968" max="9968" width="11.375" style="204" customWidth="true"/>
    <col min="9969" max="9969" width="9" style="204"/>
    <col min="9970" max="9970" width="31.375" style="204" customWidth="true"/>
    <col min="9971" max="9971" width="12.5" style="204" customWidth="true"/>
    <col min="9972" max="9972" width="10.125" style="204" customWidth="true"/>
    <col min="9973" max="10219" width="9" style="204"/>
    <col min="10220" max="10220" width="28.375" style="204" customWidth="true"/>
    <col min="10221" max="10221" width="11.625" style="204" customWidth="true"/>
    <col min="10222" max="10222" width="11.125" style="204" customWidth="true"/>
    <col min="10223" max="10223" width="11" style="204" customWidth="true"/>
    <col min="10224" max="10224" width="11.375" style="204" customWidth="true"/>
    <col min="10225" max="10225" width="9" style="204"/>
    <col min="10226" max="10226" width="31.375" style="204" customWidth="true"/>
    <col min="10227" max="10227" width="12.5" style="204" customWidth="true"/>
    <col min="10228" max="10228" width="10.125" style="204" customWidth="true"/>
    <col min="10229" max="10475" width="9" style="204"/>
    <col min="10476" max="10476" width="28.375" style="204" customWidth="true"/>
    <col min="10477" max="10477" width="11.625" style="204" customWidth="true"/>
    <col min="10478" max="10478" width="11.125" style="204" customWidth="true"/>
    <col min="10479" max="10479" width="11" style="204" customWidth="true"/>
    <col min="10480" max="10480" width="11.375" style="204" customWidth="true"/>
    <col min="10481" max="10481" width="9" style="204"/>
    <col min="10482" max="10482" width="31.375" style="204" customWidth="true"/>
    <col min="10483" max="10483" width="12.5" style="204" customWidth="true"/>
    <col min="10484" max="10484" width="10.125" style="204" customWidth="true"/>
    <col min="10485" max="10731" width="9" style="204"/>
    <col min="10732" max="10732" width="28.375" style="204" customWidth="true"/>
    <col min="10733" max="10733" width="11.625" style="204" customWidth="true"/>
    <col min="10734" max="10734" width="11.125" style="204" customWidth="true"/>
    <col min="10735" max="10735" width="11" style="204" customWidth="true"/>
    <col min="10736" max="10736" width="11.375" style="204" customWidth="true"/>
    <col min="10737" max="10737" width="9" style="204"/>
    <col min="10738" max="10738" width="31.375" style="204" customWidth="true"/>
    <col min="10739" max="10739" width="12.5" style="204" customWidth="true"/>
    <col min="10740" max="10740" width="10.125" style="204" customWidth="true"/>
    <col min="10741" max="10987" width="9" style="204"/>
    <col min="10988" max="10988" width="28.375" style="204" customWidth="true"/>
    <col min="10989" max="10989" width="11.625" style="204" customWidth="true"/>
    <col min="10990" max="10990" width="11.125" style="204" customWidth="true"/>
    <col min="10991" max="10991" width="11" style="204" customWidth="true"/>
    <col min="10992" max="10992" width="11.375" style="204" customWidth="true"/>
    <col min="10993" max="10993" width="9" style="204"/>
    <col min="10994" max="10994" width="31.375" style="204" customWidth="true"/>
    <col min="10995" max="10995" width="12.5" style="204" customWidth="true"/>
    <col min="10996" max="10996" width="10.125" style="204" customWidth="true"/>
    <col min="10997" max="11243" width="9" style="204"/>
    <col min="11244" max="11244" width="28.375" style="204" customWidth="true"/>
    <col min="11245" max="11245" width="11.625" style="204" customWidth="true"/>
    <col min="11246" max="11246" width="11.125" style="204" customWidth="true"/>
    <col min="11247" max="11247" width="11" style="204" customWidth="true"/>
    <col min="11248" max="11248" width="11.375" style="204" customWidth="true"/>
    <col min="11249" max="11249" width="9" style="204"/>
    <col min="11250" max="11250" width="31.375" style="204" customWidth="true"/>
    <col min="11251" max="11251" width="12.5" style="204" customWidth="true"/>
    <col min="11252" max="11252" width="10.125" style="204" customWidth="true"/>
    <col min="11253" max="11499" width="9" style="204"/>
    <col min="11500" max="11500" width="28.375" style="204" customWidth="true"/>
    <col min="11501" max="11501" width="11.625" style="204" customWidth="true"/>
    <col min="11502" max="11502" width="11.125" style="204" customWidth="true"/>
    <col min="11503" max="11503" width="11" style="204" customWidth="true"/>
    <col min="11504" max="11504" width="11.375" style="204" customWidth="true"/>
    <col min="11505" max="11505" width="9" style="204"/>
    <col min="11506" max="11506" width="31.375" style="204" customWidth="true"/>
    <col min="11507" max="11507" width="12.5" style="204" customWidth="true"/>
    <col min="11508" max="11508" width="10.125" style="204" customWidth="true"/>
    <col min="11509" max="11755" width="9" style="204"/>
    <col min="11756" max="11756" width="28.375" style="204" customWidth="true"/>
    <col min="11757" max="11757" width="11.625" style="204" customWidth="true"/>
    <col min="11758" max="11758" width="11.125" style="204" customWidth="true"/>
    <col min="11759" max="11759" width="11" style="204" customWidth="true"/>
    <col min="11760" max="11760" width="11.375" style="204" customWidth="true"/>
    <col min="11761" max="11761" width="9" style="204"/>
    <col min="11762" max="11762" width="31.375" style="204" customWidth="true"/>
    <col min="11763" max="11763" width="12.5" style="204" customWidth="true"/>
    <col min="11764" max="11764" width="10.125" style="204" customWidth="true"/>
    <col min="11765" max="12011" width="9" style="204"/>
    <col min="12012" max="12012" width="28.375" style="204" customWidth="true"/>
    <col min="12013" max="12013" width="11.625" style="204" customWidth="true"/>
    <col min="12014" max="12014" width="11.125" style="204" customWidth="true"/>
    <col min="12015" max="12015" width="11" style="204" customWidth="true"/>
    <col min="12016" max="12016" width="11.375" style="204" customWidth="true"/>
    <col min="12017" max="12017" width="9" style="204"/>
    <col min="12018" max="12018" width="31.375" style="204" customWidth="true"/>
    <col min="12019" max="12019" width="12.5" style="204" customWidth="true"/>
    <col min="12020" max="12020" width="10.125" style="204" customWidth="true"/>
    <col min="12021" max="12267" width="9" style="204"/>
    <col min="12268" max="12268" width="28.375" style="204" customWidth="true"/>
    <col min="12269" max="12269" width="11.625" style="204" customWidth="true"/>
    <col min="12270" max="12270" width="11.125" style="204" customWidth="true"/>
    <col min="12271" max="12271" width="11" style="204" customWidth="true"/>
    <col min="12272" max="12272" width="11.375" style="204" customWidth="true"/>
    <col min="12273" max="12273" width="9" style="204"/>
    <col min="12274" max="12274" width="31.375" style="204" customWidth="true"/>
    <col min="12275" max="12275" width="12.5" style="204" customWidth="true"/>
    <col min="12276" max="12276" width="10.125" style="204" customWidth="true"/>
    <col min="12277" max="12523" width="9" style="204"/>
    <col min="12524" max="12524" width="28.375" style="204" customWidth="true"/>
    <col min="12525" max="12525" width="11.625" style="204" customWidth="true"/>
    <col min="12526" max="12526" width="11.125" style="204" customWidth="true"/>
    <col min="12527" max="12527" width="11" style="204" customWidth="true"/>
    <col min="12528" max="12528" width="11.375" style="204" customWidth="true"/>
    <col min="12529" max="12529" width="9" style="204"/>
    <col min="12530" max="12530" width="31.375" style="204" customWidth="true"/>
    <col min="12531" max="12531" width="12.5" style="204" customWidth="true"/>
    <col min="12532" max="12532" width="10.125" style="204" customWidth="true"/>
    <col min="12533" max="12779" width="9" style="204"/>
    <col min="12780" max="12780" width="28.375" style="204" customWidth="true"/>
    <col min="12781" max="12781" width="11.625" style="204" customWidth="true"/>
    <col min="12782" max="12782" width="11.125" style="204" customWidth="true"/>
    <col min="12783" max="12783" width="11" style="204" customWidth="true"/>
    <col min="12784" max="12784" width="11.375" style="204" customWidth="true"/>
    <col min="12785" max="12785" width="9" style="204"/>
    <col min="12786" max="12786" width="31.375" style="204" customWidth="true"/>
    <col min="12787" max="12787" width="12.5" style="204" customWidth="true"/>
    <col min="12788" max="12788" width="10.125" style="204" customWidth="true"/>
    <col min="12789" max="13035" width="9" style="204"/>
    <col min="13036" max="13036" width="28.375" style="204" customWidth="true"/>
    <col min="13037" max="13037" width="11.625" style="204" customWidth="true"/>
    <col min="13038" max="13038" width="11.125" style="204" customWidth="true"/>
    <col min="13039" max="13039" width="11" style="204" customWidth="true"/>
    <col min="13040" max="13040" width="11.375" style="204" customWidth="true"/>
    <col min="13041" max="13041" width="9" style="204"/>
    <col min="13042" max="13042" width="31.375" style="204" customWidth="true"/>
    <col min="13043" max="13043" width="12.5" style="204" customWidth="true"/>
    <col min="13044" max="13044" width="10.125" style="204" customWidth="true"/>
    <col min="13045" max="13291" width="9" style="204"/>
    <col min="13292" max="13292" width="28.375" style="204" customWidth="true"/>
    <col min="13293" max="13293" width="11.625" style="204" customWidth="true"/>
    <col min="13294" max="13294" width="11.125" style="204" customWidth="true"/>
    <col min="13295" max="13295" width="11" style="204" customWidth="true"/>
    <col min="13296" max="13296" width="11.375" style="204" customWidth="true"/>
    <col min="13297" max="13297" width="9" style="204"/>
    <col min="13298" max="13298" width="31.375" style="204" customWidth="true"/>
    <col min="13299" max="13299" width="12.5" style="204" customWidth="true"/>
    <col min="13300" max="13300" width="10.125" style="204" customWidth="true"/>
    <col min="13301" max="13547" width="9" style="204"/>
    <col min="13548" max="13548" width="28.375" style="204" customWidth="true"/>
    <col min="13549" max="13549" width="11.625" style="204" customWidth="true"/>
    <col min="13550" max="13550" width="11.125" style="204" customWidth="true"/>
    <col min="13551" max="13551" width="11" style="204" customWidth="true"/>
    <col min="13552" max="13552" width="11.375" style="204" customWidth="true"/>
    <col min="13553" max="13553" width="9" style="204"/>
    <col min="13554" max="13554" width="31.375" style="204" customWidth="true"/>
    <col min="13555" max="13555" width="12.5" style="204" customWidth="true"/>
    <col min="13556" max="13556" width="10.125" style="204" customWidth="true"/>
    <col min="13557" max="13803" width="9" style="204"/>
    <col min="13804" max="13804" width="28.375" style="204" customWidth="true"/>
    <col min="13805" max="13805" width="11.625" style="204" customWidth="true"/>
    <col min="13806" max="13806" width="11.125" style="204" customWidth="true"/>
    <col min="13807" max="13807" width="11" style="204" customWidth="true"/>
    <col min="13808" max="13808" width="11.375" style="204" customWidth="true"/>
    <col min="13809" max="13809" width="9" style="204"/>
    <col min="13810" max="13810" width="31.375" style="204" customWidth="true"/>
    <col min="13811" max="13811" width="12.5" style="204" customWidth="true"/>
    <col min="13812" max="13812" width="10.125" style="204" customWidth="true"/>
    <col min="13813" max="14059" width="9" style="204"/>
    <col min="14060" max="14060" width="28.375" style="204" customWidth="true"/>
    <col min="14061" max="14061" width="11.625" style="204" customWidth="true"/>
    <col min="14062" max="14062" width="11.125" style="204" customWidth="true"/>
    <col min="14063" max="14063" width="11" style="204" customWidth="true"/>
    <col min="14064" max="14064" width="11.375" style="204" customWidth="true"/>
    <col min="14065" max="14065" width="9" style="204"/>
    <col min="14066" max="14066" width="31.375" style="204" customWidth="true"/>
    <col min="14067" max="14067" width="12.5" style="204" customWidth="true"/>
    <col min="14068" max="14068" width="10.125" style="204" customWidth="true"/>
    <col min="14069" max="14315" width="9" style="204"/>
    <col min="14316" max="14316" width="28.375" style="204" customWidth="true"/>
    <col min="14317" max="14317" width="11.625" style="204" customWidth="true"/>
    <col min="14318" max="14318" width="11.125" style="204" customWidth="true"/>
    <col min="14319" max="14319" width="11" style="204" customWidth="true"/>
    <col min="14320" max="14320" width="11.375" style="204" customWidth="true"/>
    <col min="14321" max="14321" width="9" style="204"/>
    <col min="14322" max="14322" width="31.375" style="204" customWidth="true"/>
    <col min="14323" max="14323" width="12.5" style="204" customWidth="true"/>
    <col min="14324" max="14324" width="10.125" style="204" customWidth="true"/>
    <col min="14325" max="14571" width="9" style="204"/>
    <col min="14572" max="14572" width="28.375" style="204" customWidth="true"/>
    <col min="14573" max="14573" width="11.625" style="204" customWidth="true"/>
    <col min="14574" max="14574" width="11.125" style="204" customWidth="true"/>
    <col min="14575" max="14575" width="11" style="204" customWidth="true"/>
    <col min="14576" max="14576" width="11.375" style="204" customWidth="true"/>
    <col min="14577" max="14577" width="9" style="204"/>
    <col min="14578" max="14578" width="31.375" style="204" customWidth="true"/>
    <col min="14579" max="14579" width="12.5" style="204" customWidth="true"/>
    <col min="14580" max="14580" width="10.125" style="204" customWidth="true"/>
    <col min="14581" max="14827" width="9" style="204"/>
    <col min="14828" max="14828" width="28.375" style="204" customWidth="true"/>
    <col min="14829" max="14829" width="11.625" style="204" customWidth="true"/>
    <col min="14830" max="14830" width="11.125" style="204" customWidth="true"/>
    <col min="14831" max="14831" width="11" style="204" customWidth="true"/>
    <col min="14832" max="14832" width="11.375" style="204" customWidth="true"/>
    <col min="14833" max="14833" width="9" style="204"/>
    <col min="14834" max="14834" width="31.375" style="204" customWidth="true"/>
    <col min="14835" max="14835" width="12.5" style="204" customWidth="true"/>
    <col min="14836" max="14836" width="10.125" style="204" customWidth="true"/>
    <col min="14837" max="15083" width="9" style="204"/>
    <col min="15084" max="15084" width="28.375" style="204" customWidth="true"/>
    <col min="15085" max="15085" width="11.625" style="204" customWidth="true"/>
    <col min="15086" max="15086" width="11.125" style="204" customWidth="true"/>
    <col min="15087" max="15087" width="11" style="204" customWidth="true"/>
    <col min="15088" max="15088" width="11.375" style="204" customWidth="true"/>
    <col min="15089" max="15089" width="9" style="204"/>
    <col min="15090" max="15090" width="31.375" style="204" customWidth="true"/>
    <col min="15091" max="15091" width="12.5" style="204" customWidth="true"/>
    <col min="15092" max="15092" width="10.125" style="204" customWidth="true"/>
    <col min="15093" max="15339" width="9" style="204"/>
    <col min="15340" max="15340" width="28.375" style="204" customWidth="true"/>
    <col min="15341" max="15341" width="11.625" style="204" customWidth="true"/>
    <col min="15342" max="15342" width="11.125" style="204" customWidth="true"/>
    <col min="15343" max="15343" width="11" style="204" customWidth="true"/>
    <col min="15344" max="15344" width="11.375" style="204" customWidth="true"/>
    <col min="15345" max="15345" width="9" style="204"/>
    <col min="15346" max="15346" width="31.375" style="204" customWidth="true"/>
    <col min="15347" max="15347" width="12.5" style="204" customWidth="true"/>
    <col min="15348" max="15348" width="10.125" style="204" customWidth="true"/>
    <col min="15349" max="15595" width="9" style="204"/>
    <col min="15596" max="15596" width="28.375" style="204" customWidth="true"/>
    <col min="15597" max="15597" width="11.625" style="204" customWidth="true"/>
    <col min="15598" max="15598" width="11.125" style="204" customWidth="true"/>
    <col min="15599" max="15599" width="11" style="204" customWidth="true"/>
    <col min="15600" max="15600" width="11.375" style="204" customWidth="true"/>
    <col min="15601" max="15601" width="9" style="204"/>
    <col min="15602" max="15602" width="31.375" style="204" customWidth="true"/>
    <col min="15603" max="15603" width="12.5" style="204" customWidth="true"/>
    <col min="15604" max="15604" width="10.125" style="204" customWidth="true"/>
    <col min="15605" max="15851" width="9" style="204"/>
    <col min="15852" max="15852" width="28.375" style="204" customWidth="true"/>
    <col min="15853" max="15853" width="11.625" style="204" customWidth="true"/>
    <col min="15854" max="15854" width="11.125" style="204" customWidth="true"/>
    <col min="15855" max="15855" width="11" style="204" customWidth="true"/>
    <col min="15856" max="15856" width="11.375" style="204" customWidth="true"/>
    <col min="15857" max="15857" width="9" style="204"/>
    <col min="15858" max="15858" width="31.375" style="204" customWidth="true"/>
    <col min="15859" max="15859" width="12.5" style="204" customWidth="true"/>
    <col min="15860" max="15860" width="10.125" style="204" customWidth="true"/>
    <col min="15861" max="16107" width="9" style="204"/>
    <col min="16108" max="16108" width="28.375" style="204" customWidth="true"/>
    <col min="16109" max="16109" width="11.625" style="204" customWidth="true"/>
    <col min="16110" max="16110" width="11.125" style="204" customWidth="true"/>
    <col min="16111" max="16111" width="11" style="204" customWidth="true"/>
    <col min="16112" max="16112" width="11.375" style="204" customWidth="true"/>
    <col min="16113" max="16113" width="9" style="204"/>
    <col min="16114" max="16114" width="31.375" style="204" customWidth="true"/>
    <col min="16115" max="16115" width="12.5" style="204" customWidth="true"/>
    <col min="16116" max="16116" width="10.125" style="204" customWidth="true"/>
    <col min="16117" max="16384" width="9" style="204"/>
  </cols>
  <sheetData>
    <row r="1" customHeight="true" spans="2:6">
      <c r="B1" s="158" t="s">
        <v>1376</v>
      </c>
      <c r="C1" s="158"/>
      <c r="D1" s="158"/>
      <c r="E1" s="158"/>
      <c r="F1" s="158"/>
    </row>
    <row r="2" customHeight="true" spans="6:6">
      <c r="F2" s="205" t="s">
        <v>1</v>
      </c>
    </row>
    <row r="3" s="156" customFormat="true" customHeight="true" spans="2:6">
      <c r="B3" s="69" t="s">
        <v>57</v>
      </c>
      <c r="C3" s="69" t="s">
        <v>3</v>
      </c>
      <c r="D3" s="69" t="s">
        <v>4</v>
      </c>
      <c r="E3" s="69" t="s">
        <v>5</v>
      </c>
      <c r="F3" s="69" t="s">
        <v>1377</v>
      </c>
    </row>
    <row r="4" s="156" customFormat="true" customHeight="true" spans="1:6">
      <c r="A4" s="131">
        <v>1030102</v>
      </c>
      <c r="B4" s="131" t="s">
        <v>1378</v>
      </c>
      <c r="C4" s="173"/>
      <c r="D4" s="173">
        <v>0</v>
      </c>
      <c r="E4" s="177">
        <v>0</v>
      </c>
      <c r="F4" s="186"/>
    </row>
    <row r="5" s="156" customFormat="true" customHeight="true" spans="1:6">
      <c r="A5" s="131">
        <v>1030106</v>
      </c>
      <c r="B5" s="131" t="s">
        <v>1379</v>
      </c>
      <c r="C5" s="173"/>
      <c r="D5" s="173">
        <v>0</v>
      </c>
      <c r="E5" s="177">
        <v>0</v>
      </c>
      <c r="F5" s="186"/>
    </row>
    <row r="6" s="156" customFormat="true" customHeight="true" spans="1:6">
      <c r="A6" s="131">
        <v>1030110</v>
      </c>
      <c r="B6" s="131" t="s">
        <v>1380</v>
      </c>
      <c r="C6" s="173"/>
      <c r="D6" s="173">
        <v>0</v>
      </c>
      <c r="E6" s="177">
        <v>0</v>
      </c>
      <c r="F6" s="186"/>
    </row>
    <row r="7" s="156" customFormat="true" customHeight="true" spans="1:6">
      <c r="A7" s="131">
        <v>1030112</v>
      </c>
      <c r="B7" s="131" t="s">
        <v>1381</v>
      </c>
      <c r="C7" s="173"/>
      <c r="D7" s="173">
        <v>0</v>
      </c>
      <c r="E7" s="177">
        <v>0</v>
      </c>
      <c r="F7" s="187"/>
    </row>
    <row r="8" s="156" customFormat="true" customHeight="true" spans="1:6">
      <c r="A8" s="131">
        <v>1030115</v>
      </c>
      <c r="B8" s="131" t="s">
        <v>1382</v>
      </c>
      <c r="C8" s="173"/>
      <c r="D8" s="173">
        <v>0</v>
      </c>
      <c r="E8" s="177">
        <v>0</v>
      </c>
      <c r="F8" s="187"/>
    </row>
    <row r="9" s="156" customFormat="true" customHeight="true" spans="1:6">
      <c r="A9" s="131">
        <v>1030121</v>
      </c>
      <c r="B9" s="131" t="s">
        <v>1383</v>
      </c>
      <c r="C9" s="173"/>
      <c r="D9" s="173">
        <v>0</v>
      </c>
      <c r="E9" s="177">
        <v>0</v>
      </c>
      <c r="F9" s="187"/>
    </row>
    <row r="10" s="156" customFormat="true" customHeight="true" spans="1:6">
      <c r="A10" s="131">
        <v>1030129</v>
      </c>
      <c r="B10" s="131" t="s">
        <v>1384</v>
      </c>
      <c r="C10" s="173"/>
      <c r="D10" s="173">
        <v>0</v>
      </c>
      <c r="E10" s="177">
        <v>0</v>
      </c>
      <c r="F10" s="187"/>
    </row>
    <row r="11" s="156" customFormat="true" customHeight="true" spans="1:6">
      <c r="A11" s="131">
        <v>1030146</v>
      </c>
      <c r="B11" s="131" t="s">
        <v>1385</v>
      </c>
      <c r="C11" s="173">
        <v>10715</v>
      </c>
      <c r="D11" s="173">
        <f>10715</f>
        <v>10715</v>
      </c>
      <c r="E11" s="177">
        <v>16659</v>
      </c>
      <c r="F11" s="187">
        <f>E11/D11</f>
        <v>1.55473635090994</v>
      </c>
    </row>
    <row r="12" s="156" customFormat="true" customHeight="true" spans="1:6">
      <c r="A12" s="131">
        <v>1030147</v>
      </c>
      <c r="B12" s="131" t="s">
        <v>1386</v>
      </c>
      <c r="C12" s="173">
        <v>612</v>
      </c>
      <c r="D12" s="173">
        <v>612</v>
      </c>
      <c r="E12" s="177">
        <v>892</v>
      </c>
      <c r="F12" s="187">
        <f>E12/D12</f>
        <v>1.45751633986928</v>
      </c>
    </row>
    <row r="13" s="156" customFormat="true" customHeight="true" spans="1:6">
      <c r="A13" s="131">
        <v>1030148</v>
      </c>
      <c r="B13" s="131" t="s">
        <v>1387</v>
      </c>
      <c r="C13" s="173">
        <v>471365</v>
      </c>
      <c r="D13" s="173">
        <f>471365-50235</f>
        <v>421130</v>
      </c>
      <c r="E13" s="177">
        <v>416924</v>
      </c>
      <c r="F13" s="187">
        <f>E13/D13</f>
        <v>0.990012585187472</v>
      </c>
    </row>
    <row r="14" s="156" customFormat="true" customHeight="true" spans="1:6">
      <c r="A14" s="131">
        <v>1030149</v>
      </c>
      <c r="B14" s="131" t="s">
        <v>1388</v>
      </c>
      <c r="C14" s="180"/>
      <c r="D14" s="180"/>
      <c r="E14" s="177"/>
      <c r="F14" s="188"/>
    </row>
    <row r="15" s="156" customFormat="true" customHeight="true" spans="1:6">
      <c r="A15" s="131">
        <v>1030150</v>
      </c>
      <c r="B15" s="131" t="s">
        <v>1389</v>
      </c>
      <c r="C15" s="180"/>
      <c r="D15" s="180"/>
      <c r="E15" s="177"/>
      <c r="F15" s="188"/>
    </row>
    <row r="16" s="156" customFormat="true" customHeight="true" spans="1:6">
      <c r="A16" s="131">
        <v>1030152</v>
      </c>
      <c r="B16" s="131" t="s">
        <v>1390</v>
      </c>
      <c r="C16" s="180"/>
      <c r="D16" s="180"/>
      <c r="E16" s="177"/>
      <c r="F16" s="188"/>
    </row>
    <row r="17" s="156" customFormat="true" customHeight="true" spans="1:6">
      <c r="A17" s="131">
        <v>1030153</v>
      </c>
      <c r="B17" s="131" t="s">
        <v>1391</v>
      </c>
      <c r="C17" s="180"/>
      <c r="D17" s="180"/>
      <c r="E17" s="177"/>
      <c r="F17" s="188"/>
    </row>
    <row r="18" s="156" customFormat="true" customHeight="true" spans="1:6">
      <c r="A18" s="131">
        <v>1030154</v>
      </c>
      <c r="B18" s="131" t="s">
        <v>1392</v>
      </c>
      <c r="C18" s="180"/>
      <c r="D18" s="180"/>
      <c r="E18" s="177"/>
      <c r="F18" s="188"/>
    </row>
    <row r="19" s="156" customFormat="true" customHeight="true" spans="1:6">
      <c r="A19" s="131">
        <v>1030155</v>
      </c>
      <c r="B19" s="131" t="s">
        <v>1393</v>
      </c>
      <c r="C19" s="180"/>
      <c r="D19" s="180"/>
      <c r="E19" s="177"/>
      <c r="F19" s="188"/>
    </row>
    <row r="20" s="156" customFormat="true" customHeight="true" spans="1:6">
      <c r="A20" s="131">
        <v>1030156</v>
      </c>
      <c r="B20" s="131" t="s">
        <v>1394</v>
      </c>
      <c r="C20" s="177">
        <v>5240</v>
      </c>
      <c r="D20" s="177">
        <f>5240+5586</f>
        <v>10826</v>
      </c>
      <c r="E20" s="177">
        <v>13699</v>
      </c>
      <c r="F20" s="187">
        <f>E20/D20</f>
        <v>1.26537964160355</v>
      </c>
    </row>
    <row r="21" s="156" customFormat="true" customHeight="true" spans="1:6">
      <c r="A21" s="131">
        <v>1030157</v>
      </c>
      <c r="B21" s="131" t="s">
        <v>1395</v>
      </c>
      <c r="C21" s="177"/>
      <c r="D21" s="177"/>
      <c r="E21" s="177"/>
      <c r="F21" s="188"/>
    </row>
    <row r="22" s="156" customFormat="true" customHeight="true" spans="1:6">
      <c r="A22" s="131">
        <v>1030158</v>
      </c>
      <c r="B22" s="131" t="s">
        <v>1396</v>
      </c>
      <c r="C22" s="177"/>
      <c r="D22" s="177"/>
      <c r="E22" s="177"/>
      <c r="F22" s="188"/>
    </row>
    <row r="23" s="156" customFormat="true" customHeight="true" spans="1:6">
      <c r="A23" s="131">
        <v>1030159</v>
      </c>
      <c r="B23" s="131" t="s">
        <v>1397</v>
      </c>
      <c r="C23" s="177"/>
      <c r="D23" s="177"/>
      <c r="E23" s="177"/>
      <c r="F23" s="188"/>
    </row>
    <row r="24" s="156" customFormat="true" customHeight="true" spans="1:6">
      <c r="A24" s="131">
        <v>1030166</v>
      </c>
      <c r="B24" s="131" t="s">
        <v>1398</v>
      </c>
      <c r="C24" s="177"/>
      <c r="D24" s="177"/>
      <c r="E24" s="177"/>
      <c r="F24" s="188"/>
    </row>
    <row r="25" s="156" customFormat="true" customHeight="true" spans="1:6">
      <c r="A25" s="131">
        <v>1030168</v>
      </c>
      <c r="B25" s="131" t="s">
        <v>1399</v>
      </c>
      <c r="C25" s="177"/>
      <c r="D25" s="177"/>
      <c r="E25" s="177"/>
      <c r="F25" s="188"/>
    </row>
    <row r="26" s="156" customFormat="true" customHeight="true" spans="1:6">
      <c r="A26" s="131">
        <v>1030171</v>
      </c>
      <c r="B26" s="131" t="s">
        <v>1400</v>
      </c>
      <c r="C26" s="177"/>
      <c r="D26" s="177"/>
      <c r="E26" s="177"/>
      <c r="F26" s="188"/>
    </row>
    <row r="27" s="156" customFormat="true" customHeight="true" spans="1:6">
      <c r="A27" s="131">
        <v>1030175</v>
      </c>
      <c r="B27" s="131" t="s">
        <v>1401</v>
      </c>
      <c r="C27" s="177"/>
      <c r="D27" s="177"/>
      <c r="E27" s="177"/>
      <c r="F27" s="188"/>
    </row>
    <row r="28" s="156" customFormat="true" customHeight="true" spans="1:6">
      <c r="A28" s="131">
        <v>1030178</v>
      </c>
      <c r="B28" s="131" t="s">
        <v>1402</v>
      </c>
      <c r="C28" s="177">
        <v>3660</v>
      </c>
      <c r="D28" s="177">
        <v>3660</v>
      </c>
      <c r="E28" s="177">
        <v>1271</v>
      </c>
      <c r="F28" s="187">
        <f>E28/D28</f>
        <v>0.347267759562842</v>
      </c>
    </row>
    <row r="29" s="156" customFormat="true" customHeight="true" spans="1:6">
      <c r="A29" s="131">
        <v>1030180</v>
      </c>
      <c r="B29" s="131" t="s">
        <v>1403</v>
      </c>
      <c r="C29" s="177"/>
      <c r="D29" s="177"/>
      <c r="E29" s="177"/>
      <c r="F29" s="188"/>
    </row>
    <row r="30" s="156" customFormat="true" customHeight="true" spans="1:6">
      <c r="A30" s="131">
        <v>1030199</v>
      </c>
      <c r="B30" s="131" t="s">
        <v>1404</v>
      </c>
      <c r="C30" s="177"/>
      <c r="D30" s="177"/>
      <c r="E30" s="177"/>
      <c r="F30" s="187"/>
    </row>
    <row r="31" s="156" customFormat="true" customHeight="true" spans="1:6">
      <c r="A31" s="178"/>
      <c r="B31" s="179" t="s">
        <v>1405</v>
      </c>
      <c r="C31" s="180">
        <f>SUM(C4:C30)</f>
        <v>491592</v>
      </c>
      <c r="D31" s="180">
        <f>SUM(D4:D30)</f>
        <v>446943</v>
      </c>
      <c r="E31" s="180">
        <f>SUM(E4:E30)</f>
        <v>449445</v>
      </c>
      <c r="F31" s="187">
        <f>E31/D31</f>
        <v>1.0055980292789</v>
      </c>
    </row>
    <row r="32" s="156" customFormat="true" customHeight="true" spans="2:6">
      <c r="B32" s="181" t="s">
        <v>1406</v>
      </c>
      <c r="C32" s="180"/>
      <c r="D32" s="180"/>
      <c r="E32" s="180">
        <f>E33+E35+E34</f>
        <v>307746</v>
      </c>
      <c r="F32" s="188"/>
    </row>
    <row r="33" s="203" customFormat="true" customHeight="true" spans="1:6">
      <c r="A33" s="156"/>
      <c r="B33" s="172" t="s">
        <v>1407</v>
      </c>
      <c r="C33" s="180"/>
      <c r="D33" s="180"/>
      <c r="E33" s="177">
        <v>210400</v>
      </c>
      <c r="F33" s="180"/>
    </row>
    <row r="34" s="203" customFormat="true" customHeight="true" spans="1:6">
      <c r="A34" s="156"/>
      <c r="B34" s="172" t="s">
        <v>1408</v>
      </c>
      <c r="C34" s="180"/>
      <c r="D34" s="180"/>
      <c r="E34" s="177">
        <v>52200</v>
      </c>
      <c r="F34" s="180"/>
    </row>
    <row r="35" s="156" customFormat="true" customHeight="true" spans="2:6">
      <c r="B35" s="172" t="s">
        <v>1409</v>
      </c>
      <c r="C35" s="180"/>
      <c r="D35" s="180"/>
      <c r="E35" s="177">
        <v>45146</v>
      </c>
      <c r="F35" s="180"/>
    </row>
    <row r="36" s="156" customFormat="true" customHeight="true" spans="2:6">
      <c r="B36" s="182" t="s">
        <v>35</v>
      </c>
      <c r="C36" s="166"/>
      <c r="D36" s="166"/>
      <c r="E36" s="180">
        <f>E37+E38</f>
        <v>6984</v>
      </c>
      <c r="F36" s="180"/>
    </row>
    <row r="37" s="156" customFormat="true" customHeight="true" spans="2:6">
      <c r="B37" s="172" t="s">
        <v>1410</v>
      </c>
      <c r="C37" s="166"/>
      <c r="D37" s="166"/>
      <c r="E37" s="177">
        <v>6984</v>
      </c>
      <c r="F37" s="177"/>
    </row>
    <row r="38" s="156" customFormat="true" customHeight="true" spans="2:6">
      <c r="B38" s="172" t="s">
        <v>1411</v>
      </c>
      <c r="C38" s="166"/>
      <c r="D38" s="166"/>
      <c r="E38" s="177"/>
      <c r="F38" s="177"/>
    </row>
    <row r="39" s="156" customFormat="true" customHeight="true" spans="2:6">
      <c r="B39" s="169" t="s">
        <v>48</v>
      </c>
      <c r="C39" s="182"/>
      <c r="D39" s="182"/>
      <c r="E39" s="180">
        <v>7597</v>
      </c>
      <c r="F39" s="180"/>
    </row>
    <row r="40" s="156" customFormat="true" customHeight="true" spans="2:6">
      <c r="B40" s="169" t="s">
        <v>50</v>
      </c>
      <c r="C40" s="182"/>
      <c r="D40" s="182"/>
      <c r="E40" s="180">
        <v>11182</v>
      </c>
      <c r="F40" s="180"/>
    </row>
    <row r="41" s="156" customFormat="true" customHeight="true" spans="2:6">
      <c r="B41" s="174" t="s">
        <v>1412</v>
      </c>
      <c r="C41" s="184">
        <f>C31+C14+C32+C39+C40</f>
        <v>491592</v>
      </c>
      <c r="D41" s="184">
        <f>D31+D14+D32+D39+D40</f>
        <v>446943</v>
      </c>
      <c r="E41" s="184">
        <f>E31+E32+E39+E40+E36</f>
        <v>782954</v>
      </c>
      <c r="F41" s="180"/>
    </row>
    <row r="42" s="156" customFormat="true" customHeight="true" spans="1:6">
      <c r="A42" s="204"/>
      <c r="B42" s="204"/>
      <c r="C42" s="204"/>
      <c r="D42" s="204"/>
      <c r="E42" s="204"/>
      <c r="F42" s="204"/>
    </row>
    <row r="43" s="156" customFormat="true" customHeight="true" spans="1:6">
      <c r="A43" s="204"/>
      <c r="B43" s="204"/>
      <c r="C43" s="204"/>
      <c r="D43" s="204"/>
      <c r="E43" s="204"/>
      <c r="F43" s="204"/>
    </row>
  </sheetData>
  <mergeCells count="1">
    <mergeCell ref="B1:F1"/>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1"/>
  <sheetViews>
    <sheetView topLeftCell="B1" workbookViewId="0">
      <selection activeCell="O28" sqref="O28"/>
    </sheetView>
  </sheetViews>
  <sheetFormatPr defaultColWidth="9" defaultRowHeight="20.25" customHeight="true" outlineLevelCol="5"/>
  <cols>
    <col min="1" max="1" width="9" style="127" hidden="true" customWidth="true"/>
    <col min="2" max="2" width="55" style="127" customWidth="true"/>
    <col min="3" max="3" width="13.25" style="157" customWidth="true"/>
    <col min="4" max="4" width="9" style="127"/>
    <col min="5" max="5" width="9" style="127" customWidth="true"/>
    <col min="6" max="6" width="14.125" style="127" customWidth="true"/>
    <col min="7" max="7" width="9.375" style="127" customWidth="true"/>
    <col min="8" max="248" width="9" style="127"/>
    <col min="249" max="249" width="55" style="127" customWidth="true"/>
    <col min="250" max="250" width="13.25" style="127" customWidth="true"/>
    <col min="251" max="252" width="9" style="127"/>
    <col min="253" max="261" width="9" style="127" hidden="true" customWidth="true"/>
    <col min="262" max="504" width="9" style="127"/>
    <col min="505" max="505" width="55" style="127" customWidth="true"/>
    <col min="506" max="506" width="13.25" style="127" customWidth="true"/>
    <col min="507" max="508" width="9" style="127"/>
    <col min="509" max="517" width="9" style="127" hidden="true" customWidth="true"/>
    <col min="518" max="760" width="9" style="127"/>
    <col min="761" max="761" width="55" style="127" customWidth="true"/>
    <col min="762" max="762" width="13.25" style="127" customWidth="true"/>
    <col min="763" max="764" width="9" style="127"/>
    <col min="765" max="773" width="9" style="127" hidden="true" customWidth="true"/>
    <col min="774" max="1016" width="9" style="127"/>
    <col min="1017" max="1017" width="55" style="127" customWidth="true"/>
    <col min="1018" max="1018" width="13.25" style="127" customWidth="true"/>
    <col min="1019" max="1020" width="9" style="127"/>
    <col min="1021" max="1029" width="9" style="127" hidden="true" customWidth="true"/>
    <col min="1030" max="1272" width="9" style="127"/>
    <col min="1273" max="1273" width="55" style="127" customWidth="true"/>
    <col min="1274" max="1274" width="13.25" style="127" customWidth="true"/>
    <col min="1275" max="1276" width="9" style="127"/>
    <col min="1277" max="1285" width="9" style="127" hidden="true" customWidth="true"/>
    <col min="1286" max="1528" width="9" style="127"/>
    <col min="1529" max="1529" width="55" style="127" customWidth="true"/>
    <col min="1530" max="1530" width="13.25" style="127" customWidth="true"/>
    <col min="1531" max="1532" width="9" style="127"/>
    <col min="1533" max="1541" width="9" style="127" hidden="true" customWidth="true"/>
    <col min="1542" max="1784" width="9" style="127"/>
    <col min="1785" max="1785" width="55" style="127" customWidth="true"/>
    <col min="1786" max="1786" width="13.25" style="127" customWidth="true"/>
    <col min="1787" max="1788" width="9" style="127"/>
    <col min="1789" max="1797" width="9" style="127" hidden="true" customWidth="true"/>
    <col min="1798" max="2040" width="9" style="127"/>
    <col min="2041" max="2041" width="55" style="127" customWidth="true"/>
    <col min="2042" max="2042" width="13.25" style="127" customWidth="true"/>
    <col min="2043" max="2044" width="9" style="127"/>
    <col min="2045" max="2053" width="9" style="127" hidden="true" customWidth="true"/>
    <col min="2054" max="2296" width="9" style="127"/>
    <col min="2297" max="2297" width="55" style="127" customWidth="true"/>
    <col min="2298" max="2298" width="13.25" style="127" customWidth="true"/>
    <col min="2299" max="2300" width="9" style="127"/>
    <col min="2301" max="2309" width="9" style="127" hidden="true" customWidth="true"/>
    <col min="2310" max="2552" width="9" style="127"/>
    <col min="2553" max="2553" width="55" style="127" customWidth="true"/>
    <col min="2554" max="2554" width="13.25" style="127" customWidth="true"/>
    <col min="2555" max="2556" width="9" style="127"/>
    <col min="2557" max="2565" width="9" style="127" hidden="true" customWidth="true"/>
    <col min="2566" max="2808" width="9" style="127"/>
    <col min="2809" max="2809" width="55" style="127" customWidth="true"/>
    <col min="2810" max="2810" width="13.25" style="127" customWidth="true"/>
    <col min="2811" max="2812" width="9" style="127"/>
    <col min="2813" max="2821" width="9" style="127" hidden="true" customWidth="true"/>
    <col min="2822" max="3064" width="9" style="127"/>
    <col min="3065" max="3065" width="55" style="127" customWidth="true"/>
    <col min="3066" max="3066" width="13.25" style="127" customWidth="true"/>
    <col min="3067" max="3068" width="9" style="127"/>
    <col min="3069" max="3077" width="9" style="127" hidden="true" customWidth="true"/>
    <col min="3078" max="3320" width="9" style="127"/>
    <col min="3321" max="3321" width="55" style="127" customWidth="true"/>
    <col min="3322" max="3322" width="13.25" style="127" customWidth="true"/>
    <col min="3323" max="3324" width="9" style="127"/>
    <col min="3325" max="3333" width="9" style="127" hidden="true" customWidth="true"/>
    <col min="3334" max="3576" width="9" style="127"/>
    <col min="3577" max="3577" width="55" style="127" customWidth="true"/>
    <col min="3578" max="3578" width="13.25" style="127" customWidth="true"/>
    <col min="3579" max="3580" width="9" style="127"/>
    <col min="3581" max="3589" width="9" style="127" hidden="true" customWidth="true"/>
    <col min="3590" max="3832" width="9" style="127"/>
    <col min="3833" max="3833" width="55" style="127" customWidth="true"/>
    <col min="3834" max="3834" width="13.25" style="127" customWidth="true"/>
    <col min="3835" max="3836" width="9" style="127"/>
    <col min="3837" max="3845" width="9" style="127" hidden="true" customWidth="true"/>
    <col min="3846" max="4088" width="9" style="127"/>
    <col min="4089" max="4089" width="55" style="127" customWidth="true"/>
    <col min="4090" max="4090" width="13.25" style="127" customWidth="true"/>
    <col min="4091" max="4092" width="9" style="127"/>
    <col min="4093" max="4101" width="9" style="127" hidden="true" customWidth="true"/>
    <col min="4102" max="4344" width="9" style="127"/>
    <col min="4345" max="4345" width="55" style="127" customWidth="true"/>
    <col min="4346" max="4346" width="13.25" style="127" customWidth="true"/>
    <col min="4347" max="4348" width="9" style="127"/>
    <col min="4349" max="4357" width="9" style="127" hidden="true" customWidth="true"/>
    <col min="4358" max="4600" width="9" style="127"/>
    <col min="4601" max="4601" width="55" style="127" customWidth="true"/>
    <col min="4602" max="4602" width="13.25" style="127" customWidth="true"/>
    <col min="4603" max="4604" width="9" style="127"/>
    <col min="4605" max="4613" width="9" style="127" hidden="true" customWidth="true"/>
    <col min="4614" max="4856" width="9" style="127"/>
    <col min="4857" max="4857" width="55" style="127" customWidth="true"/>
    <col min="4858" max="4858" width="13.25" style="127" customWidth="true"/>
    <col min="4859" max="4860" width="9" style="127"/>
    <col min="4861" max="4869" width="9" style="127" hidden="true" customWidth="true"/>
    <col min="4870" max="5112" width="9" style="127"/>
    <col min="5113" max="5113" width="55" style="127" customWidth="true"/>
    <col min="5114" max="5114" width="13.25" style="127" customWidth="true"/>
    <col min="5115" max="5116" width="9" style="127"/>
    <col min="5117" max="5125" width="9" style="127" hidden="true" customWidth="true"/>
    <col min="5126" max="5368" width="9" style="127"/>
    <col min="5369" max="5369" width="55" style="127" customWidth="true"/>
    <col min="5370" max="5370" width="13.25" style="127" customWidth="true"/>
    <col min="5371" max="5372" width="9" style="127"/>
    <col min="5373" max="5381" width="9" style="127" hidden="true" customWidth="true"/>
    <col min="5382" max="5624" width="9" style="127"/>
    <col min="5625" max="5625" width="55" style="127" customWidth="true"/>
    <col min="5626" max="5626" width="13.25" style="127" customWidth="true"/>
    <col min="5627" max="5628" width="9" style="127"/>
    <col min="5629" max="5637" width="9" style="127" hidden="true" customWidth="true"/>
    <col min="5638" max="5880" width="9" style="127"/>
    <col min="5881" max="5881" width="55" style="127" customWidth="true"/>
    <col min="5882" max="5882" width="13.25" style="127" customWidth="true"/>
    <col min="5883" max="5884" width="9" style="127"/>
    <col min="5885" max="5893" width="9" style="127" hidden="true" customWidth="true"/>
    <col min="5894" max="6136" width="9" style="127"/>
    <col min="6137" max="6137" width="55" style="127" customWidth="true"/>
    <col min="6138" max="6138" width="13.25" style="127" customWidth="true"/>
    <col min="6139" max="6140" width="9" style="127"/>
    <col min="6141" max="6149" width="9" style="127" hidden="true" customWidth="true"/>
    <col min="6150" max="6392" width="9" style="127"/>
    <col min="6393" max="6393" width="55" style="127" customWidth="true"/>
    <col min="6394" max="6394" width="13.25" style="127" customWidth="true"/>
    <col min="6395" max="6396" width="9" style="127"/>
    <col min="6397" max="6405" width="9" style="127" hidden="true" customWidth="true"/>
    <col min="6406" max="6648" width="9" style="127"/>
    <col min="6649" max="6649" width="55" style="127" customWidth="true"/>
    <col min="6650" max="6650" width="13.25" style="127" customWidth="true"/>
    <col min="6651" max="6652" width="9" style="127"/>
    <col min="6653" max="6661" width="9" style="127" hidden="true" customWidth="true"/>
    <col min="6662" max="6904" width="9" style="127"/>
    <col min="6905" max="6905" width="55" style="127" customWidth="true"/>
    <col min="6906" max="6906" width="13.25" style="127" customWidth="true"/>
    <col min="6907" max="6908" width="9" style="127"/>
    <col min="6909" max="6917" width="9" style="127" hidden="true" customWidth="true"/>
    <col min="6918" max="7160" width="9" style="127"/>
    <col min="7161" max="7161" width="55" style="127" customWidth="true"/>
    <col min="7162" max="7162" width="13.25" style="127" customWidth="true"/>
    <col min="7163" max="7164" width="9" style="127"/>
    <col min="7165" max="7173" width="9" style="127" hidden="true" customWidth="true"/>
    <col min="7174" max="7416" width="9" style="127"/>
    <col min="7417" max="7417" width="55" style="127" customWidth="true"/>
    <col min="7418" max="7418" width="13.25" style="127" customWidth="true"/>
    <col min="7419" max="7420" width="9" style="127"/>
    <col min="7421" max="7429" width="9" style="127" hidden="true" customWidth="true"/>
    <col min="7430" max="7672" width="9" style="127"/>
    <col min="7673" max="7673" width="55" style="127" customWidth="true"/>
    <col min="7674" max="7674" width="13.25" style="127" customWidth="true"/>
    <col min="7675" max="7676" width="9" style="127"/>
    <col min="7677" max="7685" width="9" style="127" hidden="true" customWidth="true"/>
    <col min="7686" max="7928" width="9" style="127"/>
    <col min="7929" max="7929" width="55" style="127" customWidth="true"/>
    <col min="7930" max="7930" width="13.25" style="127" customWidth="true"/>
    <col min="7931" max="7932" width="9" style="127"/>
    <col min="7933" max="7941" width="9" style="127" hidden="true" customWidth="true"/>
    <col min="7942" max="8184" width="9" style="127"/>
    <col min="8185" max="8185" width="55" style="127" customWidth="true"/>
    <col min="8186" max="8186" width="13.25" style="127" customWidth="true"/>
    <col min="8187" max="8188" width="9" style="127"/>
    <col min="8189" max="8197" width="9" style="127" hidden="true" customWidth="true"/>
    <col min="8198" max="8440" width="9" style="127"/>
    <col min="8441" max="8441" width="55" style="127" customWidth="true"/>
    <col min="8442" max="8442" width="13.25" style="127" customWidth="true"/>
    <col min="8443" max="8444" width="9" style="127"/>
    <col min="8445" max="8453" width="9" style="127" hidden="true" customWidth="true"/>
    <col min="8454" max="8696" width="9" style="127"/>
    <col min="8697" max="8697" width="55" style="127" customWidth="true"/>
    <col min="8698" max="8698" width="13.25" style="127" customWidth="true"/>
    <col min="8699" max="8700" width="9" style="127"/>
    <col min="8701" max="8709" width="9" style="127" hidden="true" customWidth="true"/>
    <col min="8710" max="8952" width="9" style="127"/>
    <col min="8953" max="8953" width="55" style="127" customWidth="true"/>
    <col min="8954" max="8954" width="13.25" style="127" customWidth="true"/>
    <col min="8955" max="8956" width="9" style="127"/>
    <col min="8957" max="8965" width="9" style="127" hidden="true" customWidth="true"/>
    <col min="8966" max="9208" width="9" style="127"/>
    <col min="9209" max="9209" width="55" style="127" customWidth="true"/>
    <col min="9210" max="9210" width="13.25" style="127" customWidth="true"/>
    <col min="9211" max="9212" width="9" style="127"/>
    <col min="9213" max="9221" width="9" style="127" hidden="true" customWidth="true"/>
    <col min="9222" max="9464" width="9" style="127"/>
    <col min="9465" max="9465" width="55" style="127" customWidth="true"/>
    <col min="9466" max="9466" width="13.25" style="127" customWidth="true"/>
    <col min="9467" max="9468" width="9" style="127"/>
    <col min="9469" max="9477" width="9" style="127" hidden="true" customWidth="true"/>
    <col min="9478" max="9720" width="9" style="127"/>
    <col min="9721" max="9721" width="55" style="127" customWidth="true"/>
    <col min="9722" max="9722" width="13.25" style="127" customWidth="true"/>
    <col min="9723" max="9724" width="9" style="127"/>
    <col min="9725" max="9733" width="9" style="127" hidden="true" customWidth="true"/>
    <col min="9734" max="9976" width="9" style="127"/>
    <col min="9977" max="9977" width="55" style="127" customWidth="true"/>
    <col min="9978" max="9978" width="13.25" style="127" customWidth="true"/>
    <col min="9979" max="9980" width="9" style="127"/>
    <col min="9981" max="9989" width="9" style="127" hidden="true" customWidth="true"/>
    <col min="9990" max="10232" width="9" style="127"/>
    <col min="10233" max="10233" width="55" style="127" customWidth="true"/>
    <col min="10234" max="10234" width="13.25" style="127" customWidth="true"/>
    <col min="10235" max="10236" width="9" style="127"/>
    <col min="10237" max="10245" width="9" style="127" hidden="true" customWidth="true"/>
    <col min="10246" max="10488" width="9" style="127"/>
    <col min="10489" max="10489" width="55" style="127" customWidth="true"/>
    <col min="10490" max="10490" width="13.25" style="127" customWidth="true"/>
    <col min="10491" max="10492" width="9" style="127"/>
    <col min="10493" max="10501" width="9" style="127" hidden="true" customWidth="true"/>
    <col min="10502" max="10744" width="9" style="127"/>
    <col min="10745" max="10745" width="55" style="127" customWidth="true"/>
    <col min="10746" max="10746" width="13.25" style="127" customWidth="true"/>
    <col min="10747" max="10748" width="9" style="127"/>
    <col min="10749" max="10757" width="9" style="127" hidden="true" customWidth="true"/>
    <col min="10758" max="11000" width="9" style="127"/>
    <col min="11001" max="11001" width="55" style="127" customWidth="true"/>
    <col min="11002" max="11002" width="13.25" style="127" customWidth="true"/>
    <col min="11003" max="11004" width="9" style="127"/>
    <col min="11005" max="11013" width="9" style="127" hidden="true" customWidth="true"/>
    <col min="11014" max="11256" width="9" style="127"/>
    <col min="11257" max="11257" width="55" style="127" customWidth="true"/>
    <col min="11258" max="11258" width="13.25" style="127" customWidth="true"/>
    <col min="11259" max="11260" width="9" style="127"/>
    <col min="11261" max="11269" width="9" style="127" hidden="true" customWidth="true"/>
    <col min="11270" max="11512" width="9" style="127"/>
    <col min="11513" max="11513" width="55" style="127" customWidth="true"/>
    <col min="11514" max="11514" width="13.25" style="127" customWidth="true"/>
    <col min="11515" max="11516" width="9" style="127"/>
    <col min="11517" max="11525" width="9" style="127" hidden="true" customWidth="true"/>
    <col min="11526" max="11768" width="9" style="127"/>
    <col min="11769" max="11769" width="55" style="127" customWidth="true"/>
    <col min="11770" max="11770" width="13.25" style="127" customWidth="true"/>
    <col min="11771" max="11772" width="9" style="127"/>
    <col min="11773" max="11781" width="9" style="127" hidden="true" customWidth="true"/>
    <col min="11782" max="12024" width="9" style="127"/>
    <col min="12025" max="12025" width="55" style="127" customWidth="true"/>
    <col min="12026" max="12026" width="13.25" style="127" customWidth="true"/>
    <col min="12027" max="12028" width="9" style="127"/>
    <col min="12029" max="12037" width="9" style="127" hidden="true" customWidth="true"/>
    <col min="12038" max="12280" width="9" style="127"/>
    <col min="12281" max="12281" width="55" style="127" customWidth="true"/>
    <col min="12282" max="12282" width="13.25" style="127" customWidth="true"/>
    <col min="12283" max="12284" width="9" style="127"/>
    <col min="12285" max="12293" width="9" style="127" hidden="true" customWidth="true"/>
    <col min="12294" max="12536" width="9" style="127"/>
    <col min="12537" max="12537" width="55" style="127" customWidth="true"/>
    <col min="12538" max="12538" width="13.25" style="127" customWidth="true"/>
    <col min="12539" max="12540" width="9" style="127"/>
    <col min="12541" max="12549" width="9" style="127" hidden="true" customWidth="true"/>
    <col min="12550" max="12792" width="9" style="127"/>
    <col min="12793" max="12793" width="55" style="127" customWidth="true"/>
    <col min="12794" max="12794" width="13.25" style="127" customWidth="true"/>
    <col min="12795" max="12796" width="9" style="127"/>
    <col min="12797" max="12805" width="9" style="127" hidden="true" customWidth="true"/>
    <col min="12806" max="13048" width="9" style="127"/>
    <col min="13049" max="13049" width="55" style="127" customWidth="true"/>
    <col min="13050" max="13050" width="13.25" style="127" customWidth="true"/>
    <col min="13051" max="13052" width="9" style="127"/>
    <col min="13053" max="13061" width="9" style="127" hidden="true" customWidth="true"/>
    <col min="13062" max="13304" width="9" style="127"/>
    <col min="13305" max="13305" width="55" style="127" customWidth="true"/>
    <col min="13306" max="13306" width="13.25" style="127" customWidth="true"/>
    <col min="13307" max="13308" width="9" style="127"/>
    <col min="13309" max="13317" width="9" style="127" hidden="true" customWidth="true"/>
    <col min="13318" max="13560" width="9" style="127"/>
    <col min="13561" max="13561" width="55" style="127" customWidth="true"/>
    <col min="13562" max="13562" width="13.25" style="127" customWidth="true"/>
    <col min="13563" max="13564" width="9" style="127"/>
    <col min="13565" max="13573" width="9" style="127" hidden="true" customWidth="true"/>
    <col min="13574" max="13816" width="9" style="127"/>
    <col min="13817" max="13817" width="55" style="127" customWidth="true"/>
    <col min="13818" max="13818" width="13.25" style="127" customWidth="true"/>
    <col min="13819" max="13820" width="9" style="127"/>
    <col min="13821" max="13829" width="9" style="127" hidden="true" customWidth="true"/>
    <col min="13830" max="14072" width="9" style="127"/>
    <col min="14073" max="14073" width="55" style="127" customWidth="true"/>
    <col min="14074" max="14074" width="13.25" style="127" customWidth="true"/>
    <col min="14075" max="14076" width="9" style="127"/>
    <col min="14077" max="14085" width="9" style="127" hidden="true" customWidth="true"/>
    <col min="14086" max="14328" width="9" style="127"/>
    <col min="14329" max="14329" width="55" style="127" customWidth="true"/>
    <col min="14330" max="14330" width="13.25" style="127" customWidth="true"/>
    <col min="14331" max="14332" width="9" style="127"/>
    <col min="14333" max="14341" width="9" style="127" hidden="true" customWidth="true"/>
    <col min="14342" max="14584" width="9" style="127"/>
    <col min="14585" max="14585" width="55" style="127" customWidth="true"/>
    <col min="14586" max="14586" width="13.25" style="127" customWidth="true"/>
    <col min="14587" max="14588" width="9" style="127"/>
    <col min="14589" max="14597" width="9" style="127" hidden="true" customWidth="true"/>
    <col min="14598" max="14840" width="9" style="127"/>
    <col min="14841" max="14841" width="55" style="127" customWidth="true"/>
    <col min="14842" max="14842" width="13.25" style="127" customWidth="true"/>
    <col min="14843" max="14844" width="9" style="127"/>
    <col min="14845" max="14853" width="9" style="127" hidden="true" customWidth="true"/>
    <col min="14854" max="15096" width="9" style="127"/>
    <col min="15097" max="15097" width="55" style="127" customWidth="true"/>
    <col min="15098" max="15098" width="13.25" style="127" customWidth="true"/>
    <col min="15099" max="15100" width="9" style="127"/>
    <col min="15101" max="15109" width="9" style="127" hidden="true" customWidth="true"/>
    <col min="15110" max="15352" width="9" style="127"/>
    <col min="15353" max="15353" width="55" style="127" customWidth="true"/>
    <col min="15354" max="15354" width="13.25" style="127" customWidth="true"/>
    <col min="15355" max="15356" width="9" style="127"/>
    <col min="15357" max="15365" width="9" style="127" hidden="true" customWidth="true"/>
    <col min="15366" max="15608" width="9" style="127"/>
    <col min="15609" max="15609" width="55" style="127" customWidth="true"/>
    <col min="15610" max="15610" width="13.25" style="127" customWidth="true"/>
    <col min="15611" max="15612" width="9" style="127"/>
    <col min="15613" max="15621" width="9" style="127" hidden="true" customWidth="true"/>
    <col min="15622" max="15864" width="9" style="127"/>
    <col min="15865" max="15865" width="55" style="127" customWidth="true"/>
    <col min="15866" max="15866" width="13.25" style="127" customWidth="true"/>
    <col min="15867" max="15868" width="9" style="127"/>
    <col min="15869" max="15877" width="9" style="127" hidden="true" customWidth="true"/>
    <col min="15878" max="16120" width="9" style="127"/>
    <col min="16121" max="16121" width="55" style="127" customWidth="true"/>
    <col min="16122" max="16122" width="13.25" style="127" customWidth="true"/>
    <col min="16123" max="16124" width="9" style="127"/>
    <col min="16125" max="16133" width="9" style="127" hidden="true" customWidth="true"/>
    <col min="16134" max="16384" width="9" style="127"/>
  </cols>
  <sheetData>
    <row r="1" customHeight="true" spans="2:3">
      <c r="B1" s="158" t="s">
        <v>1413</v>
      </c>
      <c r="C1" s="158"/>
    </row>
    <row r="2" customHeight="true" spans="3:3">
      <c r="C2" s="199" t="s">
        <v>1</v>
      </c>
    </row>
    <row r="3" s="156" customFormat="true" customHeight="true" spans="1:3">
      <c r="A3" s="69" t="s">
        <v>1414</v>
      </c>
      <c r="B3" s="69" t="s">
        <v>57</v>
      </c>
      <c r="C3" s="160" t="s">
        <v>5</v>
      </c>
    </row>
    <row r="4" s="156" customFormat="true" customHeight="true" spans="1:3">
      <c r="A4" s="131">
        <v>206</v>
      </c>
      <c r="B4" s="161" t="s">
        <v>352</v>
      </c>
      <c r="C4" s="162">
        <f>C5</f>
        <v>0</v>
      </c>
    </row>
    <row r="5" s="156" customFormat="true" customHeight="true" spans="1:3">
      <c r="A5" s="131">
        <v>20610</v>
      </c>
      <c r="B5" s="161" t="s">
        <v>1415</v>
      </c>
      <c r="C5" s="162">
        <f>SUM(C6:C11)</f>
        <v>0</v>
      </c>
    </row>
    <row r="6" s="156" customFormat="true" customHeight="true" spans="1:3">
      <c r="A6" s="131">
        <v>2061001</v>
      </c>
      <c r="B6" s="163" t="s">
        <v>1416</v>
      </c>
      <c r="C6" s="162">
        <v>0</v>
      </c>
    </row>
    <row r="7" s="156" customFormat="true" customHeight="true" spans="1:3">
      <c r="A7" s="131">
        <v>2061002</v>
      </c>
      <c r="B7" s="163" t="s">
        <v>1417</v>
      </c>
      <c r="C7" s="162">
        <v>0</v>
      </c>
    </row>
    <row r="8" s="156" customFormat="true" customHeight="true" spans="1:3">
      <c r="A8" s="131">
        <v>2061003</v>
      </c>
      <c r="B8" s="163" t="s">
        <v>1418</v>
      </c>
      <c r="C8" s="162">
        <v>0</v>
      </c>
    </row>
    <row r="9" s="156" customFormat="true" customHeight="true" spans="1:3">
      <c r="A9" s="131">
        <v>2061004</v>
      </c>
      <c r="B9" s="163" t="s">
        <v>1419</v>
      </c>
      <c r="C9" s="162">
        <v>0</v>
      </c>
    </row>
    <row r="10" s="156" customFormat="true" customHeight="true" spans="1:3">
      <c r="A10" s="131">
        <v>2061005</v>
      </c>
      <c r="B10" s="163" t="s">
        <v>1420</v>
      </c>
      <c r="C10" s="162">
        <v>0</v>
      </c>
    </row>
    <row r="11" s="156" customFormat="true" customHeight="true" spans="1:3">
      <c r="A11" s="131">
        <v>2061099</v>
      </c>
      <c r="B11" s="163" t="s">
        <v>1421</v>
      </c>
      <c r="C11" s="162">
        <v>0</v>
      </c>
    </row>
    <row r="12" s="156" customFormat="true" customHeight="true" spans="1:3">
      <c r="A12" s="131">
        <v>207</v>
      </c>
      <c r="B12" s="161" t="s">
        <v>399</v>
      </c>
      <c r="C12" s="162">
        <f>C13+C19+C25</f>
        <v>43</v>
      </c>
    </row>
    <row r="13" s="156" customFormat="true" customHeight="true" spans="1:3">
      <c r="A13" s="131">
        <v>20707</v>
      </c>
      <c r="B13" s="161" t="s">
        <v>1422</v>
      </c>
      <c r="C13" s="162">
        <f>SUM(C14:C18)</f>
        <v>43</v>
      </c>
    </row>
    <row r="14" s="156" customFormat="true" customHeight="true" spans="1:3">
      <c r="A14" s="131">
        <v>2070701</v>
      </c>
      <c r="B14" s="163" t="s">
        <v>1423</v>
      </c>
      <c r="C14" s="162">
        <v>0</v>
      </c>
    </row>
    <row r="15" s="156" customFormat="true" customHeight="true" spans="1:3">
      <c r="A15" s="131">
        <v>2070702</v>
      </c>
      <c r="B15" s="163" t="s">
        <v>1424</v>
      </c>
      <c r="C15" s="162">
        <v>0</v>
      </c>
    </row>
    <row r="16" s="156" customFormat="true" customHeight="true" spans="1:3">
      <c r="A16" s="131">
        <v>2070703</v>
      </c>
      <c r="B16" s="163" t="s">
        <v>1425</v>
      </c>
      <c r="C16" s="162">
        <v>0</v>
      </c>
    </row>
    <row r="17" s="156" customFormat="true" customHeight="true" spans="1:3">
      <c r="A17" s="131">
        <v>2070799</v>
      </c>
      <c r="B17" s="163" t="s">
        <v>1426</v>
      </c>
      <c r="C17" s="162">
        <v>0</v>
      </c>
    </row>
    <row r="18" s="156" customFormat="true" customHeight="true" spans="1:3">
      <c r="A18" s="131">
        <v>20709</v>
      </c>
      <c r="B18" s="163" t="s">
        <v>1427</v>
      </c>
      <c r="C18" s="162">
        <v>43</v>
      </c>
    </row>
    <row r="19" s="156" customFormat="true" customHeight="true" spans="1:3">
      <c r="A19" s="131">
        <v>2070901</v>
      </c>
      <c r="B19" s="161" t="s">
        <v>1428</v>
      </c>
      <c r="C19" s="162">
        <f>SUM(C20:C24)</f>
        <v>0</v>
      </c>
    </row>
    <row r="20" s="156" customFormat="true" customHeight="true" spans="1:3">
      <c r="A20" s="131">
        <v>2070902</v>
      </c>
      <c r="B20" s="163" t="s">
        <v>1429</v>
      </c>
      <c r="C20" s="162">
        <v>0</v>
      </c>
    </row>
    <row r="21" s="156" customFormat="true" customHeight="true" spans="1:3">
      <c r="A21" s="131">
        <v>2070903</v>
      </c>
      <c r="B21" s="163" t="s">
        <v>1430</v>
      </c>
      <c r="C21" s="162">
        <v>0</v>
      </c>
    </row>
    <row r="22" s="156" customFormat="true" customHeight="true" spans="1:3">
      <c r="A22" s="131">
        <v>2070904</v>
      </c>
      <c r="B22" s="163" t="s">
        <v>1431</v>
      </c>
      <c r="C22" s="162">
        <v>0</v>
      </c>
    </row>
    <row r="23" s="156" customFormat="true" customHeight="true" spans="1:3">
      <c r="A23" s="131">
        <v>2070999</v>
      </c>
      <c r="B23" s="163" t="s">
        <v>1432</v>
      </c>
      <c r="C23" s="162">
        <v>0</v>
      </c>
    </row>
    <row r="24" s="156" customFormat="true" customHeight="true" spans="1:3">
      <c r="A24" s="131">
        <v>20710</v>
      </c>
      <c r="B24" s="163" t="s">
        <v>1433</v>
      </c>
      <c r="C24" s="162">
        <v>0</v>
      </c>
    </row>
    <row r="25" s="156" customFormat="true" customHeight="true" spans="1:3">
      <c r="A25" s="131">
        <v>2071001</v>
      </c>
      <c r="B25" s="161" t="s">
        <v>1434</v>
      </c>
      <c r="C25" s="162">
        <f>SUM(C26:C27)</f>
        <v>0</v>
      </c>
    </row>
    <row r="26" s="156" customFormat="true" customHeight="true" spans="1:3">
      <c r="A26" s="131">
        <v>2071099</v>
      </c>
      <c r="B26" s="163" t="s">
        <v>1435</v>
      </c>
      <c r="C26" s="162">
        <v>0</v>
      </c>
    </row>
    <row r="27" s="156" customFormat="true" customHeight="true" spans="1:3">
      <c r="A27" s="131">
        <v>208</v>
      </c>
      <c r="B27" s="163" t="s">
        <v>1436</v>
      </c>
      <c r="C27" s="162">
        <v>0</v>
      </c>
    </row>
    <row r="28" s="156" customFormat="true" customHeight="true" spans="1:3">
      <c r="A28" s="131">
        <v>20822</v>
      </c>
      <c r="B28" s="161" t="s">
        <v>441</v>
      </c>
      <c r="C28" s="162">
        <f>C29+C33+C37</f>
        <v>1755</v>
      </c>
    </row>
    <row r="29" s="156" customFormat="true" customHeight="true" spans="1:3">
      <c r="A29" s="131">
        <v>2082201</v>
      </c>
      <c r="B29" s="161" t="s">
        <v>1437</v>
      </c>
      <c r="C29" s="162">
        <f>SUM(C30:C32)</f>
        <v>1755</v>
      </c>
    </row>
    <row r="30" s="156" customFormat="true" customHeight="true" spans="1:3">
      <c r="A30" s="131">
        <v>2082202</v>
      </c>
      <c r="B30" s="163" t="s">
        <v>1438</v>
      </c>
      <c r="C30" s="162">
        <v>1754</v>
      </c>
    </row>
    <row r="31" s="156" customFormat="true" customHeight="true" spans="1:3">
      <c r="A31" s="131">
        <v>2082299</v>
      </c>
      <c r="B31" s="163" t="s">
        <v>1439</v>
      </c>
      <c r="C31" s="162">
        <v>0</v>
      </c>
    </row>
    <row r="32" s="156" customFormat="true" customHeight="true" spans="1:3">
      <c r="A32" s="131">
        <v>20823</v>
      </c>
      <c r="B32" s="163" t="s">
        <v>1440</v>
      </c>
      <c r="C32" s="162">
        <v>1</v>
      </c>
    </row>
    <row r="33" s="156" customFormat="true" customHeight="true" spans="1:3">
      <c r="A33" s="131">
        <v>2082301</v>
      </c>
      <c r="B33" s="161" t="s">
        <v>1441</v>
      </c>
      <c r="C33" s="162">
        <f>SUM(C34:C36)</f>
        <v>0</v>
      </c>
    </row>
    <row r="34" s="156" customFormat="true" customHeight="true" spans="1:3">
      <c r="A34" s="131">
        <v>2082302</v>
      </c>
      <c r="B34" s="163" t="s">
        <v>1438</v>
      </c>
      <c r="C34" s="162">
        <v>0</v>
      </c>
    </row>
    <row r="35" s="156" customFormat="true" customHeight="true" spans="1:3">
      <c r="A35" s="131">
        <v>2082399</v>
      </c>
      <c r="B35" s="163" t="s">
        <v>1439</v>
      </c>
      <c r="C35" s="162">
        <v>0</v>
      </c>
    </row>
    <row r="36" s="156" customFormat="true" customHeight="true" spans="1:3">
      <c r="A36" s="131">
        <v>20829</v>
      </c>
      <c r="B36" s="163" t="s">
        <v>1442</v>
      </c>
      <c r="C36" s="162">
        <v>0</v>
      </c>
    </row>
    <row r="37" s="156" customFormat="true" customHeight="true" spans="1:3">
      <c r="A37" s="131">
        <v>2082901</v>
      </c>
      <c r="B37" s="161" t="s">
        <v>1443</v>
      </c>
      <c r="C37" s="162">
        <f>SUM(C38:C39)</f>
        <v>0</v>
      </c>
    </row>
    <row r="38" s="156" customFormat="true" customHeight="true" spans="1:3">
      <c r="A38" s="131">
        <v>2082999</v>
      </c>
      <c r="B38" s="163" t="s">
        <v>1439</v>
      </c>
      <c r="C38" s="162">
        <v>0</v>
      </c>
    </row>
    <row r="39" s="156" customFormat="true" customHeight="true" spans="1:3">
      <c r="A39" s="131">
        <v>211</v>
      </c>
      <c r="B39" s="163" t="s">
        <v>1444</v>
      </c>
      <c r="C39" s="162">
        <v>0</v>
      </c>
    </row>
    <row r="40" s="156" customFormat="true" customHeight="true" spans="1:3">
      <c r="A40" s="131">
        <v>21160</v>
      </c>
      <c r="B40" s="161" t="s">
        <v>609</v>
      </c>
      <c r="C40" s="162">
        <f>C41+C46</f>
        <v>0</v>
      </c>
    </row>
    <row r="41" s="156" customFormat="true" customHeight="true" spans="1:3">
      <c r="A41" s="131">
        <v>2116001</v>
      </c>
      <c r="B41" s="161" t="s">
        <v>1445</v>
      </c>
      <c r="C41" s="162">
        <f>SUM(C42:C45)</f>
        <v>0</v>
      </c>
    </row>
    <row r="42" s="156" customFormat="true" customHeight="true" spans="1:3">
      <c r="A42" s="131">
        <v>2116002</v>
      </c>
      <c r="B42" s="163" t="s">
        <v>1446</v>
      </c>
      <c r="C42" s="162">
        <v>0</v>
      </c>
    </row>
    <row r="43" s="156" customFormat="true" customHeight="true" spans="1:3">
      <c r="A43" s="131">
        <v>2116003</v>
      </c>
      <c r="B43" s="163" t="s">
        <v>1447</v>
      </c>
      <c r="C43" s="162">
        <v>0</v>
      </c>
    </row>
    <row r="44" s="156" customFormat="true" customHeight="true" spans="1:3">
      <c r="A44" s="131">
        <v>2116099</v>
      </c>
      <c r="B44" s="163" t="s">
        <v>1448</v>
      </c>
      <c r="C44" s="162">
        <v>0</v>
      </c>
    </row>
    <row r="45" s="156" customFormat="true" customHeight="true" spans="1:3">
      <c r="A45" s="131">
        <v>21161</v>
      </c>
      <c r="B45" s="163" t="s">
        <v>1449</v>
      </c>
      <c r="C45" s="162">
        <v>0</v>
      </c>
    </row>
    <row r="46" s="156" customFormat="true" customHeight="true" spans="1:3">
      <c r="A46" s="131">
        <v>2116101</v>
      </c>
      <c r="B46" s="161" t="s">
        <v>1450</v>
      </c>
      <c r="C46" s="162">
        <f>SUM(C47:C50)</f>
        <v>0</v>
      </c>
    </row>
    <row r="47" s="156" customFormat="true" customHeight="true" spans="1:3">
      <c r="A47" s="131">
        <v>2116102</v>
      </c>
      <c r="B47" s="163" t="s">
        <v>1451</v>
      </c>
      <c r="C47" s="162">
        <v>0</v>
      </c>
    </row>
    <row r="48" s="156" customFormat="true" customHeight="true" spans="1:3">
      <c r="A48" s="131">
        <v>2116103</v>
      </c>
      <c r="B48" s="163" t="s">
        <v>1452</v>
      </c>
      <c r="C48" s="162">
        <v>0</v>
      </c>
    </row>
    <row r="49" s="156" customFormat="true" customHeight="true" spans="1:3">
      <c r="A49" s="131">
        <v>2116104</v>
      </c>
      <c r="B49" s="163" t="s">
        <v>1453</v>
      </c>
      <c r="C49" s="162">
        <v>0</v>
      </c>
    </row>
    <row r="50" s="156" customFormat="true" customHeight="true" spans="1:3">
      <c r="A50" s="131">
        <v>212</v>
      </c>
      <c r="B50" s="163" t="s">
        <v>1454</v>
      </c>
      <c r="C50" s="162">
        <v>0</v>
      </c>
    </row>
    <row r="51" s="156" customFormat="true" customHeight="true" spans="1:3">
      <c r="A51" s="131">
        <v>21208</v>
      </c>
      <c r="B51" s="161" t="s">
        <v>679</v>
      </c>
      <c r="C51" s="162">
        <f>C52+C65+C69+C70+C76+C80+C84+C88+C94+C97</f>
        <v>546039</v>
      </c>
    </row>
    <row r="52" s="156" customFormat="true" customHeight="true" spans="1:3">
      <c r="A52" s="131">
        <v>2120801</v>
      </c>
      <c r="B52" s="161" t="s">
        <v>1455</v>
      </c>
      <c r="C52" s="162">
        <f>SUM(C53:C64)</f>
        <v>359117</v>
      </c>
    </row>
    <row r="53" s="156" customFormat="true" customHeight="true" spans="1:3">
      <c r="A53" s="131">
        <v>2120802</v>
      </c>
      <c r="B53" s="163" t="s">
        <v>1456</v>
      </c>
      <c r="C53" s="162">
        <v>74632</v>
      </c>
    </row>
    <row r="54" s="156" customFormat="true" customHeight="true" spans="1:3">
      <c r="A54" s="131">
        <v>2120803</v>
      </c>
      <c r="B54" s="163" t="s">
        <v>1457</v>
      </c>
      <c r="C54" s="162">
        <f>250863+11913</f>
        <v>262776</v>
      </c>
    </row>
    <row r="55" s="156" customFormat="true" customHeight="true" spans="1:3">
      <c r="A55" s="131">
        <v>2120804</v>
      </c>
      <c r="B55" s="163" t="s">
        <v>1458</v>
      </c>
      <c r="C55" s="162">
        <v>263</v>
      </c>
    </row>
    <row r="56" s="156" customFormat="true" customHeight="true" spans="1:3">
      <c r="A56" s="131">
        <v>2120805</v>
      </c>
      <c r="B56" s="163" t="s">
        <v>1459</v>
      </c>
      <c r="C56" s="162">
        <v>1260</v>
      </c>
    </row>
    <row r="57" s="156" customFormat="true" customHeight="true" spans="1:3">
      <c r="A57" s="131">
        <v>2120806</v>
      </c>
      <c r="B57" s="163" t="s">
        <v>1460</v>
      </c>
      <c r="C57" s="162">
        <v>2013</v>
      </c>
    </row>
    <row r="58" s="156" customFormat="true" customHeight="true" spans="1:3">
      <c r="A58" s="131">
        <v>2120807</v>
      </c>
      <c r="B58" s="163" t="s">
        <v>1461</v>
      </c>
      <c r="C58" s="162">
        <v>0</v>
      </c>
    </row>
    <row r="59" s="156" customFormat="true" customHeight="true" spans="1:3">
      <c r="A59" s="131">
        <v>2120809</v>
      </c>
      <c r="B59" s="163" t="s">
        <v>1462</v>
      </c>
      <c r="C59" s="162">
        <v>36</v>
      </c>
    </row>
    <row r="60" s="156" customFormat="true" customHeight="true" spans="1:3">
      <c r="A60" s="131">
        <v>2120810</v>
      </c>
      <c r="B60" s="163" t="s">
        <v>1463</v>
      </c>
      <c r="C60" s="162">
        <v>0</v>
      </c>
    </row>
    <row r="61" s="156" customFormat="true" customHeight="true" spans="1:3">
      <c r="A61" s="131">
        <v>2120811</v>
      </c>
      <c r="B61" s="163" t="s">
        <v>1464</v>
      </c>
      <c r="C61" s="162">
        <v>10938</v>
      </c>
    </row>
    <row r="62" s="156" customFormat="true" customHeight="true" spans="1:3">
      <c r="A62" s="131">
        <v>2120813</v>
      </c>
      <c r="B62" s="163" t="s">
        <v>1465</v>
      </c>
      <c r="C62" s="162">
        <v>0</v>
      </c>
    </row>
    <row r="63" s="156" customFormat="true" customHeight="true" spans="1:3">
      <c r="A63" s="131">
        <v>2120899</v>
      </c>
      <c r="B63" s="163" t="s">
        <v>987</v>
      </c>
      <c r="C63" s="162">
        <v>4</v>
      </c>
    </row>
    <row r="64" s="156" customFormat="true" customHeight="true" spans="1:3">
      <c r="A64" s="131">
        <v>21210</v>
      </c>
      <c r="B64" s="163" t="s">
        <v>1466</v>
      </c>
      <c r="C64" s="162">
        <v>7195</v>
      </c>
    </row>
    <row r="65" s="156" customFormat="true" customHeight="true" spans="1:3">
      <c r="A65" s="131">
        <v>2121001</v>
      </c>
      <c r="B65" s="161" t="s">
        <v>1467</v>
      </c>
      <c r="C65" s="162">
        <f>SUM(C66:C68)</f>
        <v>13118</v>
      </c>
    </row>
    <row r="66" s="156" customFormat="true" customHeight="true" spans="1:3">
      <c r="A66" s="131">
        <v>2121002</v>
      </c>
      <c r="B66" s="163" t="s">
        <v>1456</v>
      </c>
      <c r="C66" s="162">
        <v>3852</v>
      </c>
    </row>
    <row r="67" s="156" customFormat="true" customHeight="true" spans="1:3">
      <c r="A67" s="131">
        <v>2121099</v>
      </c>
      <c r="B67" s="163" t="s">
        <v>1457</v>
      </c>
      <c r="C67" s="162">
        <v>8900</v>
      </c>
    </row>
    <row r="68" s="156" customFormat="true" customHeight="true" spans="1:3">
      <c r="A68" s="131">
        <v>21211</v>
      </c>
      <c r="B68" s="163" t="s">
        <v>1468</v>
      </c>
      <c r="C68" s="162">
        <v>366</v>
      </c>
    </row>
    <row r="69" s="156" customFormat="true" customHeight="true" spans="1:3">
      <c r="A69" s="131">
        <v>21213</v>
      </c>
      <c r="B69" s="161" t="s">
        <v>1469</v>
      </c>
      <c r="C69" s="162">
        <v>279</v>
      </c>
    </row>
    <row r="70" s="156" customFormat="true" customHeight="true" spans="1:3">
      <c r="A70" s="131">
        <v>2121301</v>
      </c>
      <c r="B70" s="161" t="s">
        <v>1470</v>
      </c>
      <c r="C70" s="162">
        <f>SUM(C71:C75)</f>
        <v>141248</v>
      </c>
    </row>
    <row r="71" s="156" customFormat="true" customHeight="true" spans="1:3">
      <c r="A71" s="131">
        <v>2121302</v>
      </c>
      <c r="B71" s="163" t="s">
        <v>1471</v>
      </c>
      <c r="C71" s="162">
        <v>4711</v>
      </c>
    </row>
    <row r="72" s="156" customFormat="true" customHeight="true" spans="1:3">
      <c r="A72" s="131">
        <v>2121303</v>
      </c>
      <c r="B72" s="163" t="s">
        <v>1472</v>
      </c>
      <c r="C72" s="162">
        <v>2403</v>
      </c>
    </row>
    <row r="73" s="156" customFormat="true" customHeight="true" spans="1:3">
      <c r="A73" s="131">
        <v>2121304</v>
      </c>
      <c r="B73" s="163" t="s">
        <v>1473</v>
      </c>
      <c r="C73" s="162">
        <v>0</v>
      </c>
    </row>
    <row r="74" s="156" customFormat="true" customHeight="true" spans="1:3">
      <c r="A74" s="131">
        <v>2121399</v>
      </c>
      <c r="B74" s="163" t="s">
        <v>1474</v>
      </c>
      <c r="C74" s="162">
        <v>0</v>
      </c>
    </row>
    <row r="75" s="156" customFormat="true" customHeight="true" spans="1:3">
      <c r="A75" s="131">
        <v>21214</v>
      </c>
      <c r="B75" s="163" t="s">
        <v>1475</v>
      </c>
      <c r="C75" s="162">
        <v>134134</v>
      </c>
    </row>
    <row r="76" s="156" customFormat="true" customHeight="true" spans="1:3">
      <c r="A76" s="131">
        <v>2121401</v>
      </c>
      <c r="B76" s="161" t="s">
        <v>1476</v>
      </c>
      <c r="C76" s="162">
        <f>SUM(C77:C79)</f>
        <v>18827</v>
      </c>
    </row>
    <row r="77" s="156" customFormat="true" customHeight="true" spans="1:3">
      <c r="A77" s="131">
        <v>2121402</v>
      </c>
      <c r="B77" s="163" t="s">
        <v>1477</v>
      </c>
      <c r="C77" s="162">
        <v>427</v>
      </c>
    </row>
    <row r="78" s="156" customFormat="true" customHeight="true" spans="1:3">
      <c r="A78" s="131">
        <v>2121499</v>
      </c>
      <c r="B78" s="163" t="s">
        <v>1478</v>
      </c>
      <c r="C78" s="162"/>
    </row>
    <row r="79" s="156" customFormat="true" customHeight="true" spans="1:3">
      <c r="A79" s="131">
        <v>21215</v>
      </c>
      <c r="B79" s="163" t="s">
        <v>1479</v>
      </c>
      <c r="C79" s="162">
        <v>18400</v>
      </c>
    </row>
    <row r="80" s="156" customFormat="true" customHeight="true" spans="1:3">
      <c r="A80" s="131">
        <v>2121501</v>
      </c>
      <c r="B80" s="161" t="s">
        <v>1480</v>
      </c>
      <c r="C80" s="162">
        <f>SUM(C81:C83)</f>
        <v>0</v>
      </c>
    </row>
    <row r="81" s="156" customFormat="true" customHeight="true" spans="1:3">
      <c r="A81" s="131">
        <v>2121502</v>
      </c>
      <c r="B81" s="163" t="s">
        <v>1456</v>
      </c>
      <c r="C81" s="162">
        <v>0</v>
      </c>
    </row>
    <row r="82" s="156" customFormat="true" customHeight="true" spans="1:3">
      <c r="A82" s="131">
        <v>2121599</v>
      </c>
      <c r="B82" s="163" t="s">
        <v>1457</v>
      </c>
      <c r="C82" s="162">
        <v>0</v>
      </c>
    </row>
    <row r="83" s="156" customFormat="true" customHeight="true" spans="1:3">
      <c r="A83" s="131">
        <v>21216</v>
      </c>
      <c r="B83" s="163" t="s">
        <v>1481</v>
      </c>
      <c r="C83" s="162">
        <v>0</v>
      </c>
    </row>
    <row r="84" s="156" customFormat="true" customHeight="true" spans="1:3">
      <c r="A84" s="131">
        <v>2121601</v>
      </c>
      <c r="B84" s="161" t="s">
        <v>1482</v>
      </c>
      <c r="C84" s="162">
        <f>SUM(C85:C87)</f>
        <v>250</v>
      </c>
    </row>
    <row r="85" s="156" customFormat="true" customHeight="true" spans="1:3">
      <c r="A85" s="131">
        <v>2121602</v>
      </c>
      <c r="B85" s="163" t="s">
        <v>1456</v>
      </c>
      <c r="C85" s="162">
        <v>0</v>
      </c>
    </row>
    <row r="86" s="156" customFormat="true" customHeight="true" spans="1:3">
      <c r="A86" s="131">
        <v>2121699</v>
      </c>
      <c r="B86" s="163" t="s">
        <v>1457</v>
      </c>
      <c r="C86" s="162">
        <v>0</v>
      </c>
    </row>
    <row r="87" s="156" customFormat="true" customHeight="true" spans="1:3">
      <c r="A87" s="131">
        <v>21217</v>
      </c>
      <c r="B87" s="163" t="s">
        <v>1483</v>
      </c>
      <c r="C87" s="162">
        <v>250</v>
      </c>
    </row>
    <row r="88" s="156" customFormat="true" customHeight="true" spans="1:3">
      <c r="A88" s="131">
        <v>2121701</v>
      </c>
      <c r="B88" s="161" t="s">
        <v>1484</v>
      </c>
      <c r="C88" s="162">
        <f>SUM(C89:C93)</f>
        <v>5200</v>
      </c>
    </row>
    <row r="89" s="156" customFormat="true" customHeight="true" spans="1:3">
      <c r="A89" s="131">
        <v>2121702</v>
      </c>
      <c r="B89" s="163" t="s">
        <v>1471</v>
      </c>
      <c r="C89" s="162">
        <v>5200</v>
      </c>
    </row>
    <row r="90" s="156" customFormat="true" customHeight="true" spans="1:3">
      <c r="A90" s="131">
        <v>2121703</v>
      </c>
      <c r="B90" s="163" t="s">
        <v>1472</v>
      </c>
      <c r="C90" s="162">
        <v>0</v>
      </c>
    </row>
    <row r="91" s="156" customFormat="true" customHeight="true" spans="1:3">
      <c r="A91" s="131">
        <v>2121704</v>
      </c>
      <c r="B91" s="163" t="s">
        <v>1473</v>
      </c>
      <c r="C91" s="162">
        <v>0</v>
      </c>
    </row>
    <row r="92" s="156" customFormat="true" customHeight="true" spans="1:3">
      <c r="A92" s="131">
        <v>2121799</v>
      </c>
      <c r="B92" s="163" t="s">
        <v>1474</v>
      </c>
      <c r="C92" s="162">
        <v>0</v>
      </c>
    </row>
    <row r="93" s="156" customFormat="true" customHeight="true" spans="1:3">
      <c r="A93" s="131">
        <v>21218</v>
      </c>
      <c r="B93" s="163" t="s">
        <v>1485</v>
      </c>
      <c r="C93" s="162">
        <v>0</v>
      </c>
    </row>
    <row r="94" s="156" customFormat="true" customHeight="true" spans="1:3">
      <c r="A94" s="131">
        <v>2121801</v>
      </c>
      <c r="B94" s="161" t="s">
        <v>1486</v>
      </c>
      <c r="C94" s="162">
        <f>SUM(C95:C96)</f>
        <v>0</v>
      </c>
    </row>
    <row r="95" s="156" customFormat="true" customHeight="true" spans="1:3">
      <c r="A95" s="131">
        <v>2121899</v>
      </c>
      <c r="B95" s="163" t="s">
        <v>1477</v>
      </c>
      <c r="C95" s="162">
        <v>0</v>
      </c>
    </row>
    <row r="96" s="156" customFormat="true" customHeight="true" spans="1:3">
      <c r="A96" s="131">
        <v>213</v>
      </c>
      <c r="B96" s="163" t="s">
        <v>1487</v>
      </c>
      <c r="C96" s="162">
        <v>0</v>
      </c>
    </row>
    <row r="97" s="156" customFormat="true" customHeight="true" spans="1:3">
      <c r="A97" s="131">
        <v>21366</v>
      </c>
      <c r="B97" s="161" t="s">
        <v>1488</v>
      </c>
      <c r="C97" s="162">
        <f>SUM(C98:C105)</f>
        <v>8000</v>
      </c>
    </row>
    <row r="98" s="156" customFormat="true" customHeight="true" spans="1:3">
      <c r="A98" s="131">
        <v>2136601</v>
      </c>
      <c r="B98" s="163" t="s">
        <v>1456</v>
      </c>
      <c r="C98" s="162">
        <v>0</v>
      </c>
    </row>
    <row r="99" s="156" customFormat="true" customHeight="true" spans="1:3">
      <c r="A99" s="131">
        <v>2136602</v>
      </c>
      <c r="B99" s="163" t="s">
        <v>1457</v>
      </c>
      <c r="C99" s="162">
        <v>0</v>
      </c>
    </row>
    <row r="100" s="156" customFormat="true" customHeight="true" spans="1:3">
      <c r="A100" s="131">
        <v>2136603</v>
      </c>
      <c r="B100" s="163" t="s">
        <v>1458</v>
      </c>
      <c r="C100" s="162">
        <v>0</v>
      </c>
    </row>
    <row r="101" s="156" customFormat="true" customHeight="true" spans="1:3">
      <c r="A101" s="131">
        <v>2136699</v>
      </c>
      <c r="B101" s="163" t="s">
        <v>1459</v>
      </c>
      <c r="C101" s="162">
        <v>0</v>
      </c>
    </row>
    <row r="102" s="156" customFormat="true" customHeight="true" spans="1:3">
      <c r="A102" s="131">
        <v>21367</v>
      </c>
      <c r="B102" s="163" t="s">
        <v>1462</v>
      </c>
      <c r="C102" s="164">
        <v>0</v>
      </c>
    </row>
    <row r="103" s="156" customFormat="true" customHeight="true" spans="1:3">
      <c r="A103" s="131">
        <v>2136701</v>
      </c>
      <c r="B103" s="163" t="s">
        <v>1464</v>
      </c>
      <c r="C103" s="162">
        <v>0</v>
      </c>
    </row>
    <row r="104" s="156" customFormat="true" customHeight="true" spans="1:3">
      <c r="A104" s="131">
        <v>2136702</v>
      </c>
      <c r="B104" s="163" t="s">
        <v>1465</v>
      </c>
      <c r="C104" s="165">
        <v>0</v>
      </c>
    </row>
    <row r="105" s="156" customFormat="true" customHeight="true" spans="1:3">
      <c r="A105" s="131">
        <v>2136703</v>
      </c>
      <c r="B105" s="163" t="s">
        <v>1489</v>
      </c>
      <c r="C105" s="162">
        <v>8000</v>
      </c>
    </row>
    <row r="106" s="156" customFormat="true" customHeight="true" spans="1:3">
      <c r="A106" s="131">
        <v>2136799</v>
      </c>
      <c r="B106" s="161" t="s">
        <v>699</v>
      </c>
      <c r="C106" s="162">
        <f>C107+C112+C117+C122+C125</f>
        <v>1460</v>
      </c>
    </row>
    <row r="107" s="156" customFormat="true" customHeight="true" spans="1:3">
      <c r="A107" s="131">
        <v>21369</v>
      </c>
      <c r="B107" s="161" t="s">
        <v>1490</v>
      </c>
      <c r="C107" s="162">
        <f>SUM(C108:C111)</f>
        <v>1460</v>
      </c>
    </row>
    <row r="108" s="156" customFormat="true" customHeight="true" spans="1:3">
      <c r="A108" s="131">
        <v>2136901</v>
      </c>
      <c r="B108" s="163" t="s">
        <v>1439</v>
      </c>
      <c r="C108" s="162">
        <v>811</v>
      </c>
    </row>
    <row r="109" s="156" customFormat="true" customHeight="true" spans="1:3">
      <c r="A109" s="131">
        <v>2136902</v>
      </c>
      <c r="B109" s="163" t="s">
        <v>1491</v>
      </c>
      <c r="C109" s="162">
        <v>0</v>
      </c>
    </row>
    <row r="110" s="156" customFormat="true" customHeight="true" spans="1:3">
      <c r="A110" s="131">
        <v>2136903</v>
      </c>
      <c r="B110" s="163" t="s">
        <v>1492</v>
      </c>
      <c r="C110" s="162">
        <v>0</v>
      </c>
    </row>
    <row r="111" s="156" customFormat="true" customHeight="true" spans="1:3">
      <c r="A111" s="131">
        <v>2136999</v>
      </c>
      <c r="B111" s="163" t="s">
        <v>1493</v>
      </c>
      <c r="C111" s="162">
        <v>649</v>
      </c>
    </row>
    <row r="112" s="156" customFormat="true" customHeight="true" spans="1:3">
      <c r="A112" s="131">
        <v>21370</v>
      </c>
      <c r="B112" s="161" t="s">
        <v>1494</v>
      </c>
      <c r="C112" s="162">
        <f>SUM(C113:C116)</f>
        <v>0</v>
      </c>
    </row>
    <row r="113" s="156" customFormat="true" customHeight="true" spans="1:3">
      <c r="A113" s="131">
        <v>2137001</v>
      </c>
      <c r="B113" s="163" t="s">
        <v>1439</v>
      </c>
      <c r="C113" s="162">
        <v>0</v>
      </c>
    </row>
    <row r="114" s="156" customFormat="true" customHeight="true" spans="1:3">
      <c r="A114" s="131">
        <v>2137099</v>
      </c>
      <c r="B114" s="163" t="s">
        <v>1491</v>
      </c>
      <c r="C114" s="162">
        <v>0</v>
      </c>
    </row>
    <row r="115" s="156" customFormat="true" customHeight="true" spans="1:3">
      <c r="A115" s="131">
        <v>21371</v>
      </c>
      <c r="B115" s="163" t="s">
        <v>1495</v>
      </c>
      <c r="C115" s="162">
        <v>0</v>
      </c>
    </row>
    <row r="116" s="156" customFormat="true" customHeight="true" spans="1:3">
      <c r="A116" s="131">
        <v>2137101</v>
      </c>
      <c r="B116" s="163" t="s">
        <v>1496</v>
      </c>
      <c r="C116" s="162">
        <v>0</v>
      </c>
    </row>
    <row r="117" s="156" customFormat="true" customHeight="true" spans="1:3">
      <c r="A117" s="131">
        <v>2137102</v>
      </c>
      <c r="B117" s="161" t="s">
        <v>1497</v>
      </c>
      <c r="C117" s="162">
        <f>SUM(C118:C121)</f>
        <v>0</v>
      </c>
    </row>
    <row r="118" s="156" customFormat="true" customHeight="true" spans="1:3">
      <c r="A118" s="131">
        <v>2137103</v>
      </c>
      <c r="B118" s="163" t="s">
        <v>764</v>
      </c>
      <c r="C118" s="162">
        <v>0</v>
      </c>
    </row>
    <row r="119" s="156" customFormat="true" customHeight="true" spans="1:3">
      <c r="A119" s="131">
        <v>2137199</v>
      </c>
      <c r="B119" s="163" t="s">
        <v>1498</v>
      </c>
      <c r="C119" s="162">
        <v>0</v>
      </c>
    </row>
    <row r="120" s="156" customFormat="true" customHeight="true" spans="1:3">
      <c r="A120" s="131">
        <v>214</v>
      </c>
      <c r="B120" s="163" t="s">
        <v>1499</v>
      </c>
      <c r="C120" s="162">
        <v>0</v>
      </c>
    </row>
    <row r="121" s="156" customFormat="true" customHeight="true" spans="1:3">
      <c r="A121" s="131">
        <v>21460</v>
      </c>
      <c r="B121" s="163" t="s">
        <v>1500</v>
      </c>
      <c r="C121" s="162">
        <v>0</v>
      </c>
    </row>
    <row r="122" s="156" customFormat="true" customHeight="true" spans="1:3">
      <c r="A122" s="131">
        <v>2146001</v>
      </c>
      <c r="B122" s="161" t="s">
        <v>1501</v>
      </c>
      <c r="C122" s="162">
        <f>SUM(C123:C124)</f>
        <v>0</v>
      </c>
    </row>
    <row r="123" s="156" customFormat="true" customHeight="true" spans="1:3">
      <c r="A123" s="131">
        <v>2146002</v>
      </c>
      <c r="B123" s="163" t="s">
        <v>1439</v>
      </c>
      <c r="C123" s="162">
        <v>0</v>
      </c>
    </row>
    <row r="124" s="156" customFormat="true" customHeight="true" spans="1:3">
      <c r="A124" s="131">
        <v>2146003</v>
      </c>
      <c r="B124" s="163" t="s">
        <v>1502</v>
      </c>
      <c r="C124" s="162">
        <v>0</v>
      </c>
    </row>
    <row r="125" s="156" customFormat="true" customHeight="true" spans="1:3">
      <c r="A125" s="131">
        <v>2146099</v>
      </c>
      <c r="B125" s="161" t="s">
        <v>1503</v>
      </c>
      <c r="C125" s="162">
        <f>SUM(C126:C129)</f>
        <v>0</v>
      </c>
    </row>
    <row r="126" s="156" customFormat="true" customHeight="true" spans="1:3">
      <c r="A126" s="131">
        <v>21462</v>
      </c>
      <c r="B126" s="163" t="s">
        <v>764</v>
      </c>
      <c r="C126" s="162">
        <v>0</v>
      </c>
    </row>
    <row r="127" s="156" customFormat="true" customHeight="true" spans="1:3">
      <c r="A127" s="131">
        <v>2146201</v>
      </c>
      <c r="B127" s="163" t="s">
        <v>1504</v>
      </c>
      <c r="C127" s="162">
        <v>0</v>
      </c>
    </row>
    <row r="128" s="156" customFormat="true" customHeight="true" spans="1:3">
      <c r="A128" s="131">
        <v>2146202</v>
      </c>
      <c r="B128" s="163" t="s">
        <v>1499</v>
      </c>
      <c r="C128" s="162">
        <v>0</v>
      </c>
    </row>
    <row r="129" s="156" customFormat="true" customHeight="true" spans="1:3">
      <c r="A129" s="131">
        <v>2146203</v>
      </c>
      <c r="B129" s="163" t="s">
        <v>1505</v>
      </c>
      <c r="C129" s="162">
        <v>0</v>
      </c>
    </row>
    <row r="130" s="156" customFormat="true" customHeight="true" spans="1:3">
      <c r="A130" s="131">
        <v>2146299</v>
      </c>
      <c r="B130" s="161" t="s">
        <v>795</v>
      </c>
      <c r="C130" s="162">
        <f>C131+C136+C141+C146+C155+C162+C171+C174+C177+C178</f>
        <v>0</v>
      </c>
    </row>
    <row r="131" s="156" customFormat="true" customHeight="true" spans="1:3">
      <c r="A131" s="131">
        <v>21463</v>
      </c>
      <c r="B131" s="161" t="s">
        <v>1506</v>
      </c>
      <c r="C131" s="162">
        <f>SUM(C132:C135)</f>
        <v>0</v>
      </c>
    </row>
    <row r="132" s="156" customFormat="true" customHeight="true" spans="1:3">
      <c r="A132" s="131">
        <v>2146301</v>
      </c>
      <c r="B132" s="163" t="s">
        <v>797</v>
      </c>
      <c r="C132" s="162">
        <v>0</v>
      </c>
    </row>
    <row r="133" s="156" customFormat="true" customHeight="true" spans="1:3">
      <c r="A133" s="131">
        <v>2146302</v>
      </c>
      <c r="B133" s="163" t="s">
        <v>798</v>
      </c>
      <c r="C133" s="162">
        <v>0</v>
      </c>
    </row>
    <row r="134" s="156" customFormat="true" customHeight="true" spans="1:3">
      <c r="A134" s="131">
        <v>2146303</v>
      </c>
      <c r="B134" s="163" t="s">
        <v>1507</v>
      </c>
      <c r="C134" s="162">
        <v>0</v>
      </c>
    </row>
    <row r="135" s="156" customFormat="true" customHeight="true" spans="1:3">
      <c r="A135" s="131">
        <v>2146399</v>
      </c>
      <c r="B135" s="163" t="s">
        <v>1508</v>
      </c>
      <c r="C135" s="162">
        <v>0</v>
      </c>
    </row>
    <row r="136" s="156" customFormat="true" customHeight="true" spans="1:3">
      <c r="A136" s="131">
        <v>21464</v>
      </c>
      <c r="B136" s="161" t="s">
        <v>1509</v>
      </c>
      <c r="C136" s="162">
        <f>SUM(C137:C140)</f>
        <v>0</v>
      </c>
    </row>
    <row r="137" s="156" customFormat="true" customHeight="true" spans="1:3">
      <c r="A137" s="131">
        <v>2146401</v>
      </c>
      <c r="B137" s="163" t="s">
        <v>1507</v>
      </c>
      <c r="C137" s="162">
        <v>0</v>
      </c>
    </row>
    <row r="138" s="156" customFormat="true" customHeight="true" spans="1:3">
      <c r="A138" s="131">
        <v>2146402</v>
      </c>
      <c r="B138" s="163" t="s">
        <v>1510</v>
      </c>
      <c r="C138" s="162">
        <v>0</v>
      </c>
    </row>
    <row r="139" s="156" customFormat="true" customHeight="true" spans="1:3">
      <c r="A139" s="131">
        <v>2146403</v>
      </c>
      <c r="B139" s="163" t="s">
        <v>1511</v>
      </c>
      <c r="C139" s="162">
        <v>0</v>
      </c>
    </row>
    <row r="140" s="156" customFormat="true" customHeight="true" spans="1:3">
      <c r="A140" s="131">
        <v>2146404</v>
      </c>
      <c r="B140" s="163" t="s">
        <v>1512</v>
      </c>
      <c r="C140" s="162">
        <v>0</v>
      </c>
    </row>
    <row r="141" s="156" customFormat="true" customHeight="true" spans="1:3">
      <c r="A141" s="131">
        <v>2146405</v>
      </c>
      <c r="B141" s="161" t="s">
        <v>1513</v>
      </c>
      <c r="C141" s="162">
        <f>SUM(C142:C145)</f>
        <v>0</v>
      </c>
    </row>
    <row r="142" s="156" customFormat="true" customHeight="true" spans="1:3">
      <c r="A142" s="131">
        <v>2146406</v>
      </c>
      <c r="B142" s="163" t="s">
        <v>804</v>
      </c>
      <c r="C142" s="162">
        <v>0</v>
      </c>
    </row>
    <row r="143" s="156" customFormat="true" customHeight="true" spans="1:3">
      <c r="A143" s="131">
        <v>2146407</v>
      </c>
      <c r="B143" s="163" t="s">
        <v>1514</v>
      </c>
      <c r="C143" s="162">
        <v>0</v>
      </c>
    </row>
    <row r="144" s="156" customFormat="true" customHeight="true" spans="1:3">
      <c r="A144" s="131">
        <v>2146499</v>
      </c>
      <c r="B144" s="163" t="s">
        <v>1515</v>
      </c>
      <c r="C144" s="162">
        <v>0</v>
      </c>
    </row>
    <row r="145" s="156" customFormat="true" customHeight="true" spans="1:3">
      <c r="A145" s="131">
        <v>21468</v>
      </c>
      <c r="B145" s="163" t="s">
        <v>1516</v>
      </c>
      <c r="C145" s="162">
        <v>0</v>
      </c>
    </row>
    <row r="146" s="156" customFormat="true" customHeight="true" spans="1:3">
      <c r="A146" s="131">
        <v>2146801</v>
      </c>
      <c r="B146" s="161" t="s">
        <v>1517</v>
      </c>
      <c r="C146" s="162">
        <f>SUM(C147:C154)</f>
        <v>0</v>
      </c>
    </row>
    <row r="147" s="156" customFormat="true" customHeight="true" spans="1:3">
      <c r="A147" s="131">
        <v>2146802</v>
      </c>
      <c r="B147" s="163" t="s">
        <v>1518</v>
      </c>
      <c r="C147" s="162">
        <v>0</v>
      </c>
    </row>
    <row r="148" s="156" customFormat="true" customHeight="true" spans="1:3">
      <c r="A148" s="131">
        <v>2146803</v>
      </c>
      <c r="B148" s="163" t="s">
        <v>1519</v>
      </c>
      <c r="C148" s="162">
        <v>0</v>
      </c>
    </row>
    <row r="149" s="156" customFormat="true" customHeight="true" spans="1:3">
      <c r="A149" s="131">
        <v>2146804</v>
      </c>
      <c r="B149" s="163" t="s">
        <v>1520</v>
      </c>
      <c r="C149" s="162">
        <v>0</v>
      </c>
    </row>
    <row r="150" s="156" customFormat="true" customHeight="true" spans="1:3">
      <c r="A150" s="131">
        <v>2146805</v>
      </c>
      <c r="B150" s="163" t="s">
        <v>1521</v>
      </c>
      <c r="C150" s="162">
        <v>0</v>
      </c>
    </row>
    <row r="151" s="156" customFormat="true" customHeight="true" spans="1:3">
      <c r="A151" s="131">
        <v>2146899</v>
      </c>
      <c r="B151" s="163" t="s">
        <v>1522</v>
      </c>
      <c r="C151" s="162">
        <v>0</v>
      </c>
    </row>
    <row r="152" s="156" customFormat="true" customHeight="true" spans="1:3">
      <c r="A152" s="131">
        <v>21469</v>
      </c>
      <c r="B152" s="163" t="s">
        <v>1523</v>
      </c>
      <c r="C152" s="162">
        <v>0</v>
      </c>
    </row>
    <row r="153" s="156" customFormat="true" customHeight="true" spans="1:3">
      <c r="A153" s="131">
        <v>2146901</v>
      </c>
      <c r="B153" s="163" t="s">
        <v>1524</v>
      </c>
      <c r="C153" s="162">
        <v>0</v>
      </c>
    </row>
    <row r="154" s="156" customFormat="true" customHeight="true" spans="1:3">
      <c r="A154" s="131">
        <v>2146902</v>
      </c>
      <c r="B154" s="163" t="s">
        <v>1525</v>
      </c>
      <c r="C154" s="162">
        <v>0</v>
      </c>
    </row>
    <row r="155" s="156" customFormat="true" customHeight="true" spans="1:3">
      <c r="A155" s="131">
        <v>2146903</v>
      </c>
      <c r="B155" s="161" t="s">
        <v>1526</v>
      </c>
      <c r="C155" s="162">
        <f>SUM(C156:C161)</f>
        <v>0</v>
      </c>
    </row>
    <row r="156" s="156" customFormat="true" customHeight="true" spans="1:3">
      <c r="A156" s="131">
        <v>2146904</v>
      </c>
      <c r="B156" s="163" t="s">
        <v>1527</v>
      </c>
      <c r="C156" s="162">
        <v>0</v>
      </c>
    </row>
    <row r="157" s="156" customFormat="true" customHeight="true" spans="1:3">
      <c r="A157" s="131">
        <v>2146906</v>
      </c>
      <c r="B157" s="163" t="s">
        <v>1528</v>
      </c>
      <c r="C157" s="162">
        <v>0</v>
      </c>
    </row>
    <row r="158" s="156" customFormat="true" customHeight="true" spans="1:3">
      <c r="A158" s="131">
        <v>2146907</v>
      </c>
      <c r="B158" s="163" t="s">
        <v>1529</v>
      </c>
      <c r="C158" s="162">
        <v>0</v>
      </c>
    </row>
    <row r="159" s="156" customFormat="true" customHeight="true" spans="1:3">
      <c r="A159" s="131">
        <v>2146908</v>
      </c>
      <c r="B159" s="163" t="s">
        <v>1530</v>
      </c>
      <c r="C159" s="162">
        <v>0</v>
      </c>
    </row>
    <row r="160" s="156" customFormat="true" customHeight="true" spans="1:3">
      <c r="A160" s="131">
        <v>2146999</v>
      </c>
      <c r="B160" s="163" t="s">
        <v>1531</v>
      </c>
      <c r="C160" s="162">
        <v>0</v>
      </c>
    </row>
    <row r="161" s="156" customFormat="true" customHeight="true" spans="1:3">
      <c r="A161" s="131">
        <v>21470</v>
      </c>
      <c r="B161" s="163" t="s">
        <v>1532</v>
      </c>
      <c r="C161" s="162">
        <v>0</v>
      </c>
    </row>
    <row r="162" s="156" customFormat="true" customHeight="true" spans="1:3">
      <c r="A162" s="131">
        <v>2147001</v>
      </c>
      <c r="B162" s="161" t="s">
        <v>1533</v>
      </c>
      <c r="C162" s="162">
        <f>SUM(C163:C170)</f>
        <v>0</v>
      </c>
    </row>
    <row r="163" s="156" customFormat="true" customHeight="true" spans="1:3">
      <c r="A163" s="131">
        <v>2147099</v>
      </c>
      <c r="B163" s="163" t="s">
        <v>1534</v>
      </c>
      <c r="C163" s="162">
        <v>0</v>
      </c>
    </row>
    <row r="164" s="156" customFormat="true" customHeight="true" spans="1:3">
      <c r="A164" s="131">
        <v>21471</v>
      </c>
      <c r="B164" s="163" t="s">
        <v>825</v>
      </c>
      <c r="C164" s="162">
        <v>0</v>
      </c>
    </row>
    <row r="165" s="156" customFormat="true" customHeight="true" spans="1:3">
      <c r="A165" s="131">
        <v>2147101</v>
      </c>
      <c r="B165" s="163" t="s">
        <v>1535</v>
      </c>
      <c r="C165" s="162">
        <v>0</v>
      </c>
    </row>
    <row r="166" s="156" customFormat="true" customHeight="true" spans="1:3">
      <c r="A166" s="131">
        <v>2147199</v>
      </c>
      <c r="B166" s="163" t="s">
        <v>1536</v>
      </c>
      <c r="C166" s="162">
        <v>0</v>
      </c>
    </row>
    <row r="167" s="156" customFormat="true" customHeight="true" spans="1:3">
      <c r="A167" s="131">
        <v>21472</v>
      </c>
      <c r="B167" s="163" t="s">
        <v>1537</v>
      </c>
      <c r="C167" s="162">
        <v>0</v>
      </c>
    </row>
    <row r="168" s="156" customFormat="true" customHeight="true" spans="1:3">
      <c r="A168" s="131">
        <v>21473</v>
      </c>
      <c r="B168" s="163" t="s">
        <v>1538</v>
      </c>
      <c r="C168" s="162">
        <v>0</v>
      </c>
    </row>
    <row r="169" s="156" customFormat="true" customHeight="true" spans="1:3">
      <c r="A169" s="131">
        <v>2147301</v>
      </c>
      <c r="B169" s="163" t="s">
        <v>1539</v>
      </c>
      <c r="C169" s="162">
        <v>0</v>
      </c>
    </row>
    <row r="170" s="156" customFormat="true" customHeight="true" spans="1:3">
      <c r="A170" s="131">
        <v>2147303</v>
      </c>
      <c r="B170" s="163" t="s">
        <v>1540</v>
      </c>
      <c r="C170" s="162">
        <v>0</v>
      </c>
    </row>
    <row r="171" s="156" customFormat="true" customHeight="true" spans="1:3">
      <c r="A171" s="131">
        <v>2147399</v>
      </c>
      <c r="B171" s="161" t="s">
        <v>1541</v>
      </c>
      <c r="C171" s="162">
        <f>SUM(C172:C173)</f>
        <v>0</v>
      </c>
    </row>
    <row r="172" s="156" customFormat="true" customHeight="true" spans="1:3">
      <c r="A172" s="131">
        <v>215</v>
      </c>
      <c r="B172" s="163" t="s">
        <v>797</v>
      </c>
      <c r="C172" s="162">
        <v>0</v>
      </c>
    </row>
    <row r="173" s="156" customFormat="true" customHeight="true" spans="1:3">
      <c r="A173" s="131">
        <v>21562</v>
      </c>
      <c r="B173" s="163" t="s">
        <v>1542</v>
      </c>
      <c r="C173" s="162">
        <v>0</v>
      </c>
    </row>
    <row r="174" s="156" customFormat="true" customHeight="true" spans="1:3">
      <c r="A174" s="131">
        <v>2156201</v>
      </c>
      <c r="B174" s="161" t="s">
        <v>1543</v>
      </c>
      <c r="C174" s="162">
        <f>SUM(C175:C176)</f>
        <v>0</v>
      </c>
    </row>
    <row r="175" s="156" customFormat="true" customHeight="true" spans="1:3">
      <c r="A175" s="131">
        <v>2156202</v>
      </c>
      <c r="B175" s="163" t="s">
        <v>797</v>
      </c>
      <c r="C175" s="162">
        <v>0</v>
      </c>
    </row>
    <row r="176" s="156" customFormat="true" customHeight="true" spans="1:3">
      <c r="A176" s="131">
        <v>2156299</v>
      </c>
      <c r="B176" s="163" t="s">
        <v>1544</v>
      </c>
      <c r="C176" s="162">
        <v>0</v>
      </c>
    </row>
    <row r="177" s="156" customFormat="true" customHeight="true" spans="1:3">
      <c r="A177" s="131">
        <v>217</v>
      </c>
      <c r="B177" s="161" t="s">
        <v>1545</v>
      </c>
      <c r="C177" s="162">
        <v>0</v>
      </c>
    </row>
    <row r="178" s="156" customFormat="true" customHeight="true" spans="1:3">
      <c r="A178" s="131">
        <v>2170402</v>
      </c>
      <c r="B178" s="161" t="s">
        <v>1546</v>
      </c>
      <c r="C178" s="162">
        <f>SUM(C179:C181)</f>
        <v>0</v>
      </c>
    </row>
    <row r="179" s="156" customFormat="true" customHeight="true" spans="1:3">
      <c r="A179" s="131">
        <v>2170403</v>
      </c>
      <c r="B179" s="163" t="s">
        <v>804</v>
      </c>
      <c r="C179" s="162">
        <v>0</v>
      </c>
    </row>
    <row r="180" s="156" customFormat="true" customHeight="true" spans="1:3">
      <c r="A180" s="131">
        <v>229</v>
      </c>
      <c r="B180" s="163" t="s">
        <v>1515</v>
      </c>
      <c r="C180" s="162">
        <v>0</v>
      </c>
    </row>
    <row r="181" s="156" customFormat="true" customHeight="true" spans="1:3">
      <c r="A181" s="131">
        <v>22904</v>
      </c>
      <c r="B181" s="163" t="s">
        <v>1547</v>
      </c>
      <c r="C181" s="162">
        <v>0</v>
      </c>
    </row>
    <row r="182" s="156" customFormat="true" customHeight="true" spans="1:3">
      <c r="A182" s="131">
        <v>2290401</v>
      </c>
      <c r="B182" s="161" t="s">
        <v>846</v>
      </c>
      <c r="C182" s="162">
        <f>C183</f>
        <v>0</v>
      </c>
    </row>
    <row r="183" s="156" customFormat="true" customHeight="true" spans="1:3">
      <c r="A183" s="131">
        <v>2290402</v>
      </c>
      <c r="B183" s="161" t="s">
        <v>1548</v>
      </c>
      <c r="C183" s="162">
        <f>SUM(C184:C186)</f>
        <v>0</v>
      </c>
    </row>
    <row r="184" s="156" customFormat="true" customHeight="true" spans="1:3">
      <c r="A184" s="131">
        <v>2290403</v>
      </c>
      <c r="B184" s="163" t="s">
        <v>1549</v>
      </c>
      <c r="C184" s="162">
        <v>0</v>
      </c>
    </row>
    <row r="185" s="156" customFormat="true" customHeight="true" spans="1:3">
      <c r="A185" s="131">
        <v>22908</v>
      </c>
      <c r="B185" s="163" t="s">
        <v>1550</v>
      </c>
      <c r="C185" s="162">
        <v>0</v>
      </c>
    </row>
    <row r="186" s="156" customFormat="true" customHeight="true" spans="1:3">
      <c r="A186" s="131">
        <v>2290802</v>
      </c>
      <c r="B186" s="163" t="s">
        <v>1551</v>
      </c>
      <c r="C186" s="162">
        <v>0</v>
      </c>
    </row>
    <row r="187" s="156" customFormat="true" customHeight="true" spans="1:3">
      <c r="A187" s="131">
        <v>2290803</v>
      </c>
      <c r="B187" s="161" t="s">
        <v>906</v>
      </c>
      <c r="C187" s="162">
        <f>SUM(C188:C189)</f>
        <v>0</v>
      </c>
    </row>
    <row r="188" s="156" customFormat="true" customHeight="true" spans="1:3">
      <c r="A188" s="131">
        <v>2290804</v>
      </c>
      <c r="B188" s="163" t="s">
        <v>1552</v>
      </c>
      <c r="C188" s="162">
        <v>0</v>
      </c>
    </row>
    <row r="189" s="156" customFormat="true" customHeight="true" spans="1:3">
      <c r="A189" s="131">
        <v>2290805</v>
      </c>
      <c r="B189" s="163" t="s">
        <v>1553</v>
      </c>
      <c r="C189" s="162">
        <v>0</v>
      </c>
    </row>
    <row r="190" s="156" customFormat="true" customHeight="true" spans="1:3">
      <c r="A190" s="131">
        <v>2290806</v>
      </c>
      <c r="B190" s="161" t="s">
        <v>1084</v>
      </c>
      <c r="C190" s="162">
        <f>C191+C195+C204</f>
        <v>5620</v>
      </c>
    </row>
    <row r="191" s="156" customFormat="true" customHeight="true" spans="1:3">
      <c r="A191" s="131">
        <v>2290807</v>
      </c>
      <c r="B191" s="161" t="s">
        <v>1554</v>
      </c>
      <c r="C191" s="162">
        <f>SUM(C192:C194)</f>
        <v>0</v>
      </c>
    </row>
    <row r="192" s="156" customFormat="true" customHeight="true" spans="1:3">
      <c r="A192" s="131">
        <v>2290808</v>
      </c>
      <c r="B192" s="163" t="s">
        <v>1555</v>
      </c>
      <c r="C192" s="162">
        <v>0</v>
      </c>
    </row>
    <row r="193" s="156" customFormat="true" customHeight="true" spans="1:3">
      <c r="A193" s="131">
        <v>2290899</v>
      </c>
      <c r="B193" s="163" t="s">
        <v>1556</v>
      </c>
      <c r="C193" s="162">
        <v>0</v>
      </c>
    </row>
    <row r="194" s="156" customFormat="true" customHeight="true" spans="1:3">
      <c r="A194" s="131">
        <v>22960</v>
      </c>
      <c r="B194" s="163" t="s">
        <v>1557</v>
      </c>
      <c r="C194" s="162">
        <v>0</v>
      </c>
    </row>
    <row r="195" s="156" customFormat="true" customHeight="true" spans="1:3">
      <c r="A195" s="131">
        <v>2296001</v>
      </c>
      <c r="B195" s="161" t="s">
        <v>1558</v>
      </c>
      <c r="C195" s="162">
        <f>SUM(C196:C203)</f>
        <v>0</v>
      </c>
    </row>
    <row r="196" s="156" customFormat="true" customHeight="true" spans="1:3">
      <c r="A196" s="131">
        <v>2296002</v>
      </c>
      <c r="B196" s="163" t="s">
        <v>1559</v>
      </c>
      <c r="C196" s="162">
        <v>0</v>
      </c>
    </row>
    <row r="197" s="156" customFormat="true" customHeight="true" spans="1:3">
      <c r="A197" s="131">
        <v>2296003</v>
      </c>
      <c r="B197" s="163" t="s">
        <v>1560</v>
      </c>
      <c r="C197" s="162">
        <v>0</v>
      </c>
    </row>
    <row r="198" s="156" customFormat="true" customHeight="true" spans="1:3">
      <c r="A198" s="131">
        <v>2296004</v>
      </c>
      <c r="B198" s="163" t="s">
        <v>1561</v>
      </c>
      <c r="C198" s="162">
        <v>0</v>
      </c>
    </row>
    <row r="199" s="156" customFormat="true" customHeight="true" spans="1:3">
      <c r="A199" s="131">
        <v>2296005</v>
      </c>
      <c r="B199" s="163" t="s">
        <v>1562</v>
      </c>
      <c r="C199" s="162">
        <v>0</v>
      </c>
    </row>
    <row r="200" s="156" customFormat="true" customHeight="true" spans="1:3">
      <c r="A200" s="131">
        <v>2296006</v>
      </c>
      <c r="B200" s="163" t="s">
        <v>1563</v>
      </c>
      <c r="C200" s="162">
        <v>0</v>
      </c>
    </row>
    <row r="201" s="156" customFormat="true" customHeight="true" spans="1:3">
      <c r="A201" s="131">
        <v>2296010</v>
      </c>
      <c r="B201" s="163" t="s">
        <v>1564</v>
      </c>
      <c r="C201" s="162">
        <v>0</v>
      </c>
    </row>
    <row r="202" s="156" customFormat="true" customHeight="true" spans="1:3">
      <c r="A202" s="131">
        <v>2296011</v>
      </c>
      <c r="B202" s="163" t="s">
        <v>1565</v>
      </c>
      <c r="C202" s="162">
        <v>0</v>
      </c>
    </row>
    <row r="203" s="156" customFormat="true" customHeight="true" spans="1:3">
      <c r="A203" s="131">
        <v>2296012</v>
      </c>
      <c r="B203" s="163" t="s">
        <v>1566</v>
      </c>
      <c r="C203" s="162">
        <v>0</v>
      </c>
    </row>
    <row r="204" s="156" customFormat="true" customHeight="true" spans="1:3">
      <c r="A204" s="131">
        <v>2296013</v>
      </c>
      <c r="B204" s="161" t="s">
        <v>1567</v>
      </c>
      <c r="C204" s="162">
        <f>SUM(C205:C215)</f>
        <v>5620</v>
      </c>
    </row>
    <row r="205" s="156" customFormat="true" customHeight="true" spans="1:3">
      <c r="A205" s="131">
        <v>2296099</v>
      </c>
      <c r="B205" s="163" t="s">
        <v>1568</v>
      </c>
      <c r="C205" s="162">
        <v>0</v>
      </c>
    </row>
    <row r="206" s="156" customFormat="true" customHeight="true" spans="1:3">
      <c r="A206" s="131">
        <v>232</v>
      </c>
      <c r="B206" s="163" t="s">
        <v>1569</v>
      </c>
      <c r="C206" s="162">
        <v>3702</v>
      </c>
    </row>
    <row r="207" s="156" customFormat="true" customHeight="true" spans="1:3">
      <c r="A207" s="131">
        <v>23204</v>
      </c>
      <c r="B207" s="163" t="s">
        <v>1570</v>
      </c>
      <c r="C207" s="162">
        <v>1545</v>
      </c>
    </row>
    <row r="208" s="156" customFormat="true" customHeight="true" spans="1:3">
      <c r="A208" s="131">
        <v>2320401</v>
      </c>
      <c r="B208" s="163" t="s">
        <v>1571</v>
      </c>
      <c r="C208" s="162">
        <v>87</v>
      </c>
    </row>
    <row r="209" s="156" customFormat="true" customHeight="true" spans="1:3">
      <c r="A209" s="131">
        <v>2320402</v>
      </c>
      <c r="B209" s="163" t="s">
        <v>1572</v>
      </c>
      <c r="C209" s="162">
        <v>0</v>
      </c>
    </row>
    <row r="210" s="156" customFormat="true" customHeight="true" spans="1:3">
      <c r="A210" s="131">
        <v>2320405</v>
      </c>
      <c r="B210" s="163" t="s">
        <v>1573</v>
      </c>
      <c r="C210" s="162">
        <v>128</v>
      </c>
    </row>
    <row r="211" s="156" customFormat="true" customHeight="true" spans="1:3">
      <c r="A211" s="131">
        <v>2320411</v>
      </c>
      <c r="B211" s="163" t="s">
        <v>1574</v>
      </c>
      <c r="C211" s="162">
        <v>0</v>
      </c>
    </row>
    <row r="212" s="156" customFormat="true" customHeight="true" spans="1:3">
      <c r="A212" s="131">
        <v>2320412</v>
      </c>
      <c r="B212" s="163" t="s">
        <v>1575</v>
      </c>
      <c r="C212" s="162">
        <v>0</v>
      </c>
    </row>
    <row r="213" s="156" customFormat="true" customHeight="true" spans="1:3">
      <c r="A213" s="131">
        <v>2320413</v>
      </c>
      <c r="B213" s="163" t="s">
        <v>1576</v>
      </c>
      <c r="C213" s="162">
        <v>0</v>
      </c>
    </row>
    <row r="214" s="156" customFormat="true" customHeight="true" spans="1:3">
      <c r="A214" s="131">
        <v>2320414</v>
      </c>
      <c r="B214" s="163" t="s">
        <v>1577</v>
      </c>
      <c r="C214" s="162">
        <v>158</v>
      </c>
    </row>
    <row r="215" s="156" customFormat="true" customHeight="true" spans="1:3">
      <c r="A215" s="131">
        <v>2320416</v>
      </c>
      <c r="B215" s="163" t="s">
        <v>1578</v>
      </c>
      <c r="C215" s="162">
        <v>0</v>
      </c>
    </row>
    <row r="216" s="156" customFormat="true" customHeight="true" spans="1:3">
      <c r="A216" s="131">
        <v>2320417</v>
      </c>
      <c r="B216" s="161" t="s">
        <v>1085</v>
      </c>
      <c r="C216" s="162">
        <f>C217</f>
        <v>25307</v>
      </c>
    </row>
    <row r="217" s="156" customFormat="true" customHeight="true" spans="1:3">
      <c r="A217" s="131">
        <v>2320418</v>
      </c>
      <c r="B217" s="161" t="s">
        <v>1579</v>
      </c>
      <c r="C217" s="162">
        <f>SUM(C218:C233)</f>
        <v>25307</v>
      </c>
    </row>
    <row r="218" s="156" customFormat="true" customHeight="true" spans="1:3">
      <c r="A218" s="131">
        <v>2320419</v>
      </c>
      <c r="B218" s="163" t="s">
        <v>1580</v>
      </c>
      <c r="C218" s="162">
        <v>0</v>
      </c>
    </row>
    <row r="219" s="156" customFormat="true" customHeight="true" spans="1:3">
      <c r="A219" s="131">
        <v>2320420</v>
      </c>
      <c r="B219" s="163" t="s">
        <v>1581</v>
      </c>
      <c r="C219" s="162">
        <v>0</v>
      </c>
    </row>
    <row r="220" s="156" customFormat="true" customHeight="true" spans="1:3">
      <c r="A220" s="131">
        <v>2320431</v>
      </c>
      <c r="B220" s="163" t="s">
        <v>1582</v>
      </c>
      <c r="C220" s="162">
        <v>0</v>
      </c>
    </row>
    <row r="221" s="156" customFormat="true" customHeight="true" spans="1:3">
      <c r="A221" s="131">
        <v>2320432</v>
      </c>
      <c r="B221" s="163" t="s">
        <v>1583</v>
      </c>
      <c r="C221" s="162">
        <v>17035</v>
      </c>
    </row>
    <row r="222" s="156" customFormat="true" customHeight="true" spans="1:3">
      <c r="A222" s="131">
        <v>2320433</v>
      </c>
      <c r="B222" s="163" t="s">
        <v>1584</v>
      </c>
      <c r="C222" s="162">
        <v>0</v>
      </c>
    </row>
    <row r="223" s="156" customFormat="true" customHeight="true" spans="1:3">
      <c r="A223" s="131">
        <v>2320498</v>
      </c>
      <c r="B223" s="163" t="s">
        <v>1585</v>
      </c>
      <c r="C223" s="162">
        <v>0</v>
      </c>
    </row>
    <row r="224" s="156" customFormat="true" customHeight="true" spans="1:3">
      <c r="A224" s="131">
        <v>2320499</v>
      </c>
      <c r="B224" s="163" t="s">
        <v>1586</v>
      </c>
      <c r="C224" s="162">
        <v>0</v>
      </c>
    </row>
    <row r="225" s="156" customFormat="true" customHeight="true" spans="1:3">
      <c r="A225" s="131">
        <v>233</v>
      </c>
      <c r="B225" s="163" t="s">
        <v>1587</v>
      </c>
      <c r="C225" s="162">
        <v>0</v>
      </c>
    </row>
    <row r="226" s="156" customFormat="true" customHeight="true" spans="1:3">
      <c r="A226" s="131">
        <v>23304</v>
      </c>
      <c r="B226" s="163" t="s">
        <v>1588</v>
      </c>
      <c r="C226" s="162">
        <v>0</v>
      </c>
    </row>
    <row r="227" s="156" customFormat="true" customHeight="true" spans="1:3">
      <c r="A227" s="131">
        <v>2330401</v>
      </c>
      <c r="B227" s="163" t="s">
        <v>1589</v>
      </c>
      <c r="C227" s="162">
        <v>0</v>
      </c>
    </row>
    <row r="228" s="156" customFormat="true" customHeight="true" spans="1:3">
      <c r="A228" s="131">
        <v>2330402</v>
      </c>
      <c r="B228" s="163" t="s">
        <v>1590</v>
      </c>
      <c r="C228" s="162">
        <v>0</v>
      </c>
    </row>
    <row r="229" s="156" customFormat="true" customHeight="true" spans="1:3">
      <c r="A229" s="131">
        <v>2330405</v>
      </c>
      <c r="B229" s="163" t="s">
        <v>1591</v>
      </c>
      <c r="C229" s="162">
        <v>8272</v>
      </c>
    </row>
    <row r="230" s="156" customFormat="true" customHeight="true" spans="1:3">
      <c r="A230" s="131">
        <v>2330411</v>
      </c>
      <c r="B230" s="163" t="s">
        <v>1592</v>
      </c>
      <c r="C230" s="162">
        <v>0</v>
      </c>
    </row>
    <row r="231" s="156" customFormat="true" customHeight="true" spans="1:3">
      <c r="A231" s="131">
        <v>2330412</v>
      </c>
      <c r="B231" s="163" t="s">
        <v>1593</v>
      </c>
      <c r="C231" s="162">
        <v>0</v>
      </c>
    </row>
    <row r="232" s="156" customFormat="true" customHeight="true" spans="1:3">
      <c r="A232" s="131">
        <v>2330413</v>
      </c>
      <c r="B232" s="163" t="s">
        <v>1594</v>
      </c>
      <c r="C232" s="162">
        <v>0</v>
      </c>
    </row>
    <row r="233" s="156" customFormat="true" customHeight="true" spans="1:3">
      <c r="A233" s="131">
        <v>2330414</v>
      </c>
      <c r="B233" s="163" t="s">
        <v>1595</v>
      </c>
      <c r="C233" s="162">
        <v>0</v>
      </c>
    </row>
    <row r="234" s="156" customFormat="true" customHeight="true" spans="1:3">
      <c r="A234" s="131">
        <v>2330416</v>
      </c>
      <c r="B234" s="161" t="s">
        <v>1093</v>
      </c>
      <c r="C234" s="162">
        <f>C235</f>
        <v>237</v>
      </c>
    </row>
    <row r="235" s="156" customFormat="true" customHeight="true" spans="1:3">
      <c r="A235" s="131">
        <v>2330417</v>
      </c>
      <c r="B235" s="161" t="s">
        <v>1596</v>
      </c>
      <c r="C235" s="162">
        <f>SUM(C236:C251)</f>
        <v>237</v>
      </c>
    </row>
    <row r="236" s="156" customFormat="true" customHeight="true" spans="1:3">
      <c r="A236" s="131">
        <v>2330418</v>
      </c>
      <c r="B236" s="163" t="s">
        <v>1597</v>
      </c>
      <c r="C236" s="162">
        <v>0</v>
      </c>
    </row>
    <row r="237" s="156" customFormat="true" customHeight="true" spans="1:3">
      <c r="A237" s="131">
        <v>2330419</v>
      </c>
      <c r="B237" s="163" t="s">
        <v>1598</v>
      </c>
      <c r="C237" s="162">
        <v>0</v>
      </c>
    </row>
    <row r="238" s="156" customFormat="true" customHeight="true" spans="1:3">
      <c r="A238" s="131">
        <v>2330420</v>
      </c>
      <c r="B238" s="163" t="s">
        <v>1599</v>
      </c>
      <c r="C238" s="162">
        <v>0</v>
      </c>
    </row>
    <row r="239" s="156" customFormat="true" customHeight="true" spans="1:3">
      <c r="A239" s="131">
        <v>2330431</v>
      </c>
      <c r="B239" s="163" t="s">
        <v>1600</v>
      </c>
      <c r="C239" s="162">
        <v>204</v>
      </c>
    </row>
    <row r="240" s="156" customFormat="true" customHeight="true" spans="1:3">
      <c r="A240" s="131">
        <v>2330432</v>
      </c>
      <c r="B240" s="163" t="s">
        <v>1601</v>
      </c>
      <c r="C240" s="162">
        <v>0</v>
      </c>
    </row>
    <row r="241" s="156" customFormat="true" customHeight="true" spans="1:3">
      <c r="A241" s="131">
        <v>2330433</v>
      </c>
      <c r="B241" s="163" t="s">
        <v>1602</v>
      </c>
      <c r="C241" s="162">
        <v>0</v>
      </c>
    </row>
    <row r="242" s="156" customFormat="true" customHeight="true" spans="1:3">
      <c r="A242" s="131">
        <v>2330498</v>
      </c>
      <c r="B242" s="163" t="s">
        <v>1603</v>
      </c>
      <c r="C242" s="162">
        <v>0</v>
      </c>
    </row>
    <row r="243" s="156" customFormat="true" customHeight="true" spans="1:3">
      <c r="A243" s="131">
        <v>2330499</v>
      </c>
      <c r="B243" s="163" t="s">
        <v>1604</v>
      </c>
      <c r="C243" s="162">
        <v>0</v>
      </c>
    </row>
    <row r="244" s="156" customFormat="true" customHeight="true" spans="1:3">
      <c r="A244" s="166"/>
      <c r="B244" s="163" t="s">
        <v>1605</v>
      </c>
      <c r="C244" s="162">
        <v>0</v>
      </c>
    </row>
    <row r="245" s="156" customFormat="true" customHeight="true" spans="1:3">
      <c r="A245" s="166"/>
      <c r="B245" s="163" t="s">
        <v>1606</v>
      </c>
      <c r="C245" s="162">
        <v>0</v>
      </c>
    </row>
    <row r="246" s="156" customFormat="true" customHeight="true" spans="1:3">
      <c r="A246" s="166"/>
      <c r="B246" s="163" t="s">
        <v>1607</v>
      </c>
      <c r="C246" s="162">
        <v>0</v>
      </c>
    </row>
    <row r="247" s="156" customFormat="true" customHeight="true" spans="1:3">
      <c r="A247" s="166"/>
      <c r="B247" s="163" t="s">
        <v>1608</v>
      </c>
      <c r="C247" s="162">
        <v>33</v>
      </c>
    </row>
    <row r="248" s="156" customFormat="true" customHeight="true" spans="1:3">
      <c r="A248" s="166"/>
      <c r="B248" s="163" t="s">
        <v>1609</v>
      </c>
      <c r="C248" s="162">
        <v>0</v>
      </c>
    </row>
    <row r="249" s="156" customFormat="true" customHeight="true" spans="1:3">
      <c r="A249" s="166"/>
      <c r="B249" s="163" t="s">
        <v>1610</v>
      </c>
      <c r="C249" s="162">
        <v>0</v>
      </c>
    </row>
    <row r="250" s="156" customFormat="true" customHeight="true" spans="1:3">
      <c r="A250" s="166"/>
      <c r="B250" s="163" t="s">
        <v>1611</v>
      </c>
      <c r="C250" s="162">
        <v>0</v>
      </c>
    </row>
    <row r="251" s="156" customFormat="true" customHeight="true" spans="1:3">
      <c r="A251" s="166"/>
      <c r="B251" s="163" t="s">
        <v>1612</v>
      </c>
      <c r="C251" s="162">
        <v>0</v>
      </c>
    </row>
    <row r="252" s="156" customFormat="true" customHeight="true" spans="1:3">
      <c r="A252" s="166"/>
      <c r="B252" s="161" t="s">
        <v>1613</v>
      </c>
      <c r="C252" s="162">
        <v>46700</v>
      </c>
    </row>
    <row r="253" s="156" customFormat="true" customHeight="true" spans="1:6">
      <c r="A253" s="166"/>
      <c r="B253" s="167" t="s">
        <v>1614</v>
      </c>
      <c r="C253" s="168">
        <f>C4+C12+C28+C40+C51+C106+C130+C182+C187+C190+C216+C234+C252</f>
        <v>627161</v>
      </c>
      <c r="F253" s="171"/>
    </row>
    <row r="254" s="156" customFormat="true" customHeight="true" spans="1:3">
      <c r="A254" s="166"/>
      <c r="B254" s="153"/>
      <c r="C254" s="153"/>
    </row>
    <row r="255" customHeight="true" spans="2:3">
      <c r="B255" s="169" t="s">
        <v>1615</v>
      </c>
      <c r="C255" s="170">
        <f>45146+30280</f>
        <v>75426</v>
      </c>
    </row>
    <row r="256" customHeight="true" spans="2:3">
      <c r="B256" s="169" t="s">
        <v>1107</v>
      </c>
      <c r="C256" s="170">
        <f>C257</f>
        <v>0</v>
      </c>
    </row>
    <row r="257" customHeight="true" spans="2:3">
      <c r="B257" s="172" t="s">
        <v>1616</v>
      </c>
      <c r="C257" s="173">
        <f>C258+C259</f>
        <v>0</v>
      </c>
    </row>
    <row r="258" customHeight="true" spans="2:3">
      <c r="B258" s="172" t="s">
        <v>1617</v>
      </c>
      <c r="C258" s="173"/>
    </row>
    <row r="259" customHeight="true" spans="2:3">
      <c r="B259" s="172" t="s">
        <v>1618</v>
      </c>
      <c r="C259" s="173"/>
    </row>
    <row r="260" customHeight="true" spans="2:3">
      <c r="B260" s="169" t="s">
        <v>1122</v>
      </c>
      <c r="C260" s="170">
        <v>69000</v>
      </c>
    </row>
    <row r="261" customHeight="true" spans="2:4">
      <c r="B261" s="169" t="s">
        <v>1123</v>
      </c>
      <c r="C261" s="170">
        <v>11367</v>
      </c>
      <c r="D261" s="200"/>
    </row>
    <row r="262" customHeight="true" spans="2:3">
      <c r="B262" s="174" t="s">
        <v>1619</v>
      </c>
      <c r="C262" s="170">
        <f>C253+C255+C260+C261</f>
        <v>782954</v>
      </c>
    </row>
    <row r="263" customHeight="true" spans="2:3">
      <c r="B263"/>
      <c r="C263"/>
    </row>
    <row r="264" customHeight="true" spans="2:3">
      <c r="B264"/>
      <c r="C264"/>
    </row>
    <row r="265" customHeight="true" spans="2:3">
      <c r="B265"/>
      <c r="C265"/>
    </row>
    <row r="266" customHeight="true" spans="2:3">
      <c r="B266"/>
      <c r="C266"/>
    </row>
    <row r="267" customHeight="true" spans="2:3">
      <c r="B267"/>
      <c r="C267"/>
    </row>
    <row r="268" customHeight="true" spans="2:3">
      <c r="B268"/>
      <c r="C268"/>
    </row>
    <row r="269" customHeight="true" spans="2:3">
      <c r="B269"/>
      <c r="C269"/>
    </row>
    <row r="270" customHeight="true" spans="2:3">
      <c r="B270"/>
      <c r="C270"/>
    </row>
    <row r="271" customHeight="true" spans="2:3">
      <c r="B271"/>
      <c r="C271"/>
    </row>
    <row r="272" customHeight="true" spans="2:3">
      <c r="B272"/>
      <c r="C272"/>
    </row>
    <row r="273" customHeight="true" spans="2:3">
      <c r="B273"/>
      <c r="C273"/>
    </row>
    <row r="274" customHeight="true" spans="2:3">
      <c r="B274"/>
      <c r="C274"/>
    </row>
    <row r="275" customHeight="true" spans="2:3">
      <c r="B275"/>
      <c r="C275"/>
    </row>
    <row r="276" customHeight="true" spans="2:3">
      <c r="B276"/>
      <c r="C276"/>
    </row>
    <row r="277" customHeight="true" spans="2:3">
      <c r="B277"/>
      <c r="C277"/>
    </row>
    <row r="278" customHeight="true" spans="2:3">
      <c r="B278"/>
      <c r="C278"/>
    </row>
    <row r="279" customHeight="true" spans="2:3">
      <c r="B279"/>
      <c r="C279"/>
    </row>
    <row r="280" customHeight="true" spans="2:3">
      <c r="B280"/>
      <c r="C280"/>
    </row>
    <row r="281" customHeight="true" spans="2:3">
      <c r="B281"/>
      <c r="C281"/>
    </row>
    <row r="282" customHeight="true" spans="2:3">
      <c r="B282"/>
      <c r="C282"/>
    </row>
    <row r="283" customHeight="true" spans="2:3">
      <c r="B283"/>
      <c r="C283"/>
    </row>
    <row r="284" customHeight="true" spans="2:3">
      <c r="B284"/>
      <c r="C284"/>
    </row>
    <row r="285" customHeight="true" spans="2:3">
      <c r="B285"/>
      <c r="C285"/>
    </row>
    <row r="286" customHeight="true" spans="2:3">
      <c r="B286" s="163"/>
      <c r="C286" s="162"/>
    </row>
    <row r="287" customHeight="true" spans="2:3">
      <c r="B287" s="161" t="s">
        <v>1620</v>
      </c>
      <c r="C287" s="162">
        <f>SUM(C288:C290,C295)</f>
        <v>36364</v>
      </c>
    </row>
    <row r="288" customHeight="true" spans="2:3">
      <c r="B288" s="201" t="s">
        <v>1621</v>
      </c>
      <c r="C288" s="162">
        <v>0</v>
      </c>
    </row>
    <row r="289" customHeight="true" spans="2:3">
      <c r="B289" s="201" t="s">
        <v>1622</v>
      </c>
      <c r="C289" s="162">
        <v>0</v>
      </c>
    </row>
    <row r="290" customHeight="true" spans="2:3">
      <c r="B290" s="201" t="s">
        <v>1623</v>
      </c>
      <c r="C290" s="162">
        <f>SUM(C291:C294)</f>
        <v>14833</v>
      </c>
    </row>
    <row r="291" customHeight="true" spans="2:3">
      <c r="B291" s="202" t="s">
        <v>1624</v>
      </c>
      <c r="C291" s="162">
        <v>12329</v>
      </c>
    </row>
    <row r="292" customHeight="true" spans="2:3">
      <c r="B292" s="202" t="s">
        <v>1625</v>
      </c>
      <c r="C292" s="162">
        <v>0</v>
      </c>
    </row>
    <row r="293" customHeight="true" spans="2:3">
      <c r="B293" s="202" t="s">
        <v>1626</v>
      </c>
      <c r="C293" s="162">
        <v>0</v>
      </c>
    </row>
    <row r="294" customHeight="true" spans="2:3">
      <c r="B294" s="202" t="s">
        <v>1627</v>
      </c>
      <c r="C294" s="162">
        <v>2504</v>
      </c>
    </row>
    <row r="295" customHeight="true" spans="2:3">
      <c r="B295" s="201" t="s">
        <v>1628</v>
      </c>
      <c r="C295" s="162">
        <f>SUM(C296:C311)</f>
        <v>21531</v>
      </c>
    </row>
    <row r="296" customHeight="true" spans="2:3">
      <c r="B296" s="202" t="s">
        <v>1629</v>
      </c>
      <c r="C296" s="162">
        <v>0</v>
      </c>
    </row>
    <row r="297" customHeight="true" spans="2:3">
      <c r="B297" s="202" t="s">
        <v>1630</v>
      </c>
      <c r="C297" s="162">
        <v>0</v>
      </c>
    </row>
    <row r="298" customHeight="true" spans="2:3">
      <c r="B298" s="202" t="s">
        <v>1631</v>
      </c>
      <c r="C298" s="162">
        <v>0</v>
      </c>
    </row>
    <row r="299" customHeight="true" spans="2:3">
      <c r="B299" s="202" t="s">
        <v>1632</v>
      </c>
      <c r="C299" s="162">
        <v>21531</v>
      </c>
    </row>
    <row r="300" customHeight="true" spans="2:3">
      <c r="B300" s="202" t="s">
        <v>1633</v>
      </c>
      <c r="C300" s="162">
        <v>0</v>
      </c>
    </row>
    <row r="301" customHeight="true" spans="2:3">
      <c r="B301" s="202" t="s">
        <v>1634</v>
      </c>
      <c r="C301" s="162">
        <v>0</v>
      </c>
    </row>
    <row r="302" customHeight="true" spans="2:3">
      <c r="B302" s="202" t="s">
        <v>1635</v>
      </c>
      <c r="C302" s="162">
        <v>0</v>
      </c>
    </row>
    <row r="303" customHeight="true" spans="2:3">
      <c r="B303" s="202" t="s">
        <v>1636</v>
      </c>
      <c r="C303" s="162">
        <v>0</v>
      </c>
    </row>
    <row r="304" customHeight="true" spans="2:3">
      <c r="B304" s="202" t="s">
        <v>1637</v>
      </c>
      <c r="C304" s="162">
        <v>0</v>
      </c>
    </row>
    <row r="305" customHeight="true" spans="2:3">
      <c r="B305" s="202" t="s">
        <v>1638</v>
      </c>
      <c r="C305" s="162">
        <v>0</v>
      </c>
    </row>
    <row r="306" customHeight="true" spans="2:3">
      <c r="B306" s="202" t="s">
        <v>1639</v>
      </c>
      <c r="C306" s="162">
        <v>0</v>
      </c>
    </row>
    <row r="307" customHeight="true" spans="2:3">
      <c r="B307" s="202" t="s">
        <v>1640</v>
      </c>
      <c r="C307" s="162">
        <v>0</v>
      </c>
    </row>
    <row r="308" customHeight="true" spans="2:3">
      <c r="B308" s="202" t="s">
        <v>1641</v>
      </c>
      <c r="C308" s="162">
        <v>0</v>
      </c>
    </row>
    <row r="309" customHeight="true" spans="2:3">
      <c r="B309" s="202" t="s">
        <v>1642</v>
      </c>
      <c r="C309" s="162">
        <v>0</v>
      </c>
    </row>
    <row r="310" customHeight="true" spans="2:3">
      <c r="B310" s="202" t="s">
        <v>1643</v>
      </c>
      <c r="C310" s="162">
        <v>0</v>
      </c>
    </row>
    <row r="311" customHeight="true" spans="2:3">
      <c r="B311" s="202" t="s">
        <v>1644</v>
      </c>
      <c r="C311" s="162">
        <v>0</v>
      </c>
    </row>
  </sheetData>
  <mergeCells count="1">
    <mergeCell ref="B1:C1"/>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J16" sqref="J16"/>
    </sheetView>
  </sheetViews>
  <sheetFormatPr defaultColWidth="9" defaultRowHeight="22.5" customHeight="true" outlineLevelCol="6"/>
  <cols>
    <col min="1" max="1" width="34.75" style="127" customWidth="true"/>
    <col min="2" max="2" width="15.625" style="127" customWidth="true"/>
    <col min="3" max="3" width="37.25" style="127" customWidth="true"/>
    <col min="4" max="4" width="13.625" style="136" customWidth="true"/>
    <col min="5" max="6" width="9" style="127"/>
    <col min="7" max="7" width="10.5" style="127" customWidth="true"/>
    <col min="8" max="256" width="9" style="127"/>
    <col min="257" max="257" width="34.75" style="127" customWidth="true"/>
    <col min="258" max="258" width="15.625" style="127" customWidth="true"/>
    <col min="259" max="259" width="37.25" style="127" customWidth="true"/>
    <col min="260" max="260" width="13.625" style="127" customWidth="true"/>
    <col min="261" max="512" width="9" style="127"/>
    <col min="513" max="513" width="34.75" style="127" customWidth="true"/>
    <col min="514" max="514" width="15.625" style="127" customWidth="true"/>
    <col min="515" max="515" width="37.25" style="127" customWidth="true"/>
    <col min="516" max="516" width="13.625" style="127" customWidth="true"/>
    <col min="517" max="768" width="9" style="127"/>
    <col min="769" max="769" width="34.75" style="127" customWidth="true"/>
    <col min="770" max="770" width="15.625" style="127" customWidth="true"/>
    <col min="771" max="771" width="37.25" style="127" customWidth="true"/>
    <col min="772" max="772" width="13.625" style="127" customWidth="true"/>
    <col min="773" max="1024" width="9" style="127"/>
    <col min="1025" max="1025" width="34.75" style="127" customWidth="true"/>
    <col min="1026" max="1026" width="15.625" style="127" customWidth="true"/>
    <col min="1027" max="1027" width="37.25" style="127" customWidth="true"/>
    <col min="1028" max="1028" width="13.625" style="127" customWidth="true"/>
    <col min="1029" max="1280" width="9" style="127"/>
    <col min="1281" max="1281" width="34.75" style="127" customWidth="true"/>
    <col min="1282" max="1282" width="15.625" style="127" customWidth="true"/>
    <col min="1283" max="1283" width="37.25" style="127" customWidth="true"/>
    <col min="1284" max="1284" width="13.625" style="127" customWidth="true"/>
    <col min="1285" max="1536" width="9" style="127"/>
    <col min="1537" max="1537" width="34.75" style="127" customWidth="true"/>
    <col min="1538" max="1538" width="15.625" style="127" customWidth="true"/>
    <col min="1539" max="1539" width="37.25" style="127" customWidth="true"/>
    <col min="1540" max="1540" width="13.625" style="127" customWidth="true"/>
    <col min="1541" max="1792" width="9" style="127"/>
    <col min="1793" max="1793" width="34.75" style="127" customWidth="true"/>
    <col min="1794" max="1794" width="15.625" style="127" customWidth="true"/>
    <col min="1795" max="1795" width="37.25" style="127" customWidth="true"/>
    <col min="1796" max="1796" width="13.625" style="127" customWidth="true"/>
    <col min="1797" max="2048" width="9" style="127"/>
    <col min="2049" max="2049" width="34.75" style="127" customWidth="true"/>
    <col min="2050" max="2050" width="15.625" style="127" customWidth="true"/>
    <col min="2051" max="2051" width="37.25" style="127" customWidth="true"/>
    <col min="2052" max="2052" width="13.625" style="127" customWidth="true"/>
    <col min="2053" max="2304" width="9" style="127"/>
    <col min="2305" max="2305" width="34.75" style="127" customWidth="true"/>
    <col min="2306" max="2306" width="15.625" style="127" customWidth="true"/>
    <col min="2307" max="2307" width="37.25" style="127" customWidth="true"/>
    <col min="2308" max="2308" width="13.625" style="127" customWidth="true"/>
    <col min="2309" max="2560" width="9" style="127"/>
    <col min="2561" max="2561" width="34.75" style="127" customWidth="true"/>
    <col min="2562" max="2562" width="15.625" style="127" customWidth="true"/>
    <col min="2563" max="2563" width="37.25" style="127" customWidth="true"/>
    <col min="2564" max="2564" width="13.625" style="127" customWidth="true"/>
    <col min="2565" max="2816" width="9" style="127"/>
    <col min="2817" max="2817" width="34.75" style="127" customWidth="true"/>
    <col min="2818" max="2818" width="15.625" style="127" customWidth="true"/>
    <col min="2819" max="2819" width="37.25" style="127" customWidth="true"/>
    <col min="2820" max="2820" width="13.625" style="127" customWidth="true"/>
    <col min="2821" max="3072" width="9" style="127"/>
    <col min="3073" max="3073" width="34.75" style="127" customWidth="true"/>
    <col min="3074" max="3074" width="15.625" style="127" customWidth="true"/>
    <col min="3075" max="3075" width="37.25" style="127" customWidth="true"/>
    <col min="3076" max="3076" width="13.625" style="127" customWidth="true"/>
    <col min="3077" max="3328" width="9" style="127"/>
    <col min="3329" max="3329" width="34.75" style="127" customWidth="true"/>
    <col min="3330" max="3330" width="15.625" style="127" customWidth="true"/>
    <col min="3331" max="3331" width="37.25" style="127" customWidth="true"/>
    <col min="3332" max="3332" width="13.625" style="127" customWidth="true"/>
    <col min="3333" max="3584" width="9" style="127"/>
    <col min="3585" max="3585" width="34.75" style="127" customWidth="true"/>
    <col min="3586" max="3586" width="15.625" style="127" customWidth="true"/>
    <col min="3587" max="3587" width="37.25" style="127" customWidth="true"/>
    <col min="3588" max="3588" width="13.625" style="127" customWidth="true"/>
    <col min="3589" max="3840" width="9" style="127"/>
    <col min="3841" max="3841" width="34.75" style="127" customWidth="true"/>
    <col min="3842" max="3842" width="15.625" style="127" customWidth="true"/>
    <col min="3843" max="3843" width="37.25" style="127" customWidth="true"/>
    <col min="3844" max="3844" width="13.625" style="127" customWidth="true"/>
    <col min="3845" max="4096" width="9" style="127"/>
    <col min="4097" max="4097" width="34.75" style="127" customWidth="true"/>
    <col min="4098" max="4098" width="15.625" style="127" customWidth="true"/>
    <col min="4099" max="4099" width="37.25" style="127" customWidth="true"/>
    <col min="4100" max="4100" width="13.625" style="127" customWidth="true"/>
    <col min="4101" max="4352" width="9" style="127"/>
    <col min="4353" max="4353" width="34.75" style="127" customWidth="true"/>
    <col min="4354" max="4354" width="15.625" style="127" customWidth="true"/>
    <col min="4355" max="4355" width="37.25" style="127" customWidth="true"/>
    <col min="4356" max="4356" width="13.625" style="127" customWidth="true"/>
    <col min="4357" max="4608" width="9" style="127"/>
    <col min="4609" max="4609" width="34.75" style="127" customWidth="true"/>
    <col min="4610" max="4610" width="15.625" style="127" customWidth="true"/>
    <col min="4611" max="4611" width="37.25" style="127" customWidth="true"/>
    <col min="4612" max="4612" width="13.625" style="127" customWidth="true"/>
    <col min="4613" max="4864" width="9" style="127"/>
    <col min="4865" max="4865" width="34.75" style="127" customWidth="true"/>
    <col min="4866" max="4866" width="15.625" style="127" customWidth="true"/>
    <col min="4867" max="4867" width="37.25" style="127" customWidth="true"/>
    <col min="4868" max="4868" width="13.625" style="127" customWidth="true"/>
    <col min="4869" max="5120" width="9" style="127"/>
    <col min="5121" max="5121" width="34.75" style="127" customWidth="true"/>
    <col min="5122" max="5122" width="15.625" style="127" customWidth="true"/>
    <col min="5123" max="5123" width="37.25" style="127" customWidth="true"/>
    <col min="5124" max="5124" width="13.625" style="127" customWidth="true"/>
    <col min="5125" max="5376" width="9" style="127"/>
    <col min="5377" max="5377" width="34.75" style="127" customWidth="true"/>
    <col min="5378" max="5378" width="15.625" style="127" customWidth="true"/>
    <col min="5379" max="5379" width="37.25" style="127" customWidth="true"/>
    <col min="5380" max="5380" width="13.625" style="127" customWidth="true"/>
    <col min="5381" max="5632" width="9" style="127"/>
    <col min="5633" max="5633" width="34.75" style="127" customWidth="true"/>
    <col min="5634" max="5634" width="15.625" style="127" customWidth="true"/>
    <col min="5635" max="5635" width="37.25" style="127" customWidth="true"/>
    <col min="5636" max="5636" width="13.625" style="127" customWidth="true"/>
    <col min="5637" max="5888" width="9" style="127"/>
    <col min="5889" max="5889" width="34.75" style="127" customWidth="true"/>
    <col min="5890" max="5890" width="15.625" style="127" customWidth="true"/>
    <col min="5891" max="5891" width="37.25" style="127" customWidth="true"/>
    <col min="5892" max="5892" width="13.625" style="127" customWidth="true"/>
    <col min="5893" max="6144" width="9" style="127"/>
    <col min="6145" max="6145" width="34.75" style="127" customWidth="true"/>
    <col min="6146" max="6146" width="15.625" style="127" customWidth="true"/>
    <col min="6147" max="6147" width="37.25" style="127" customWidth="true"/>
    <col min="6148" max="6148" width="13.625" style="127" customWidth="true"/>
    <col min="6149" max="6400" width="9" style="127"/>
    <col min="6401" max="6401" width="34.75" style="127" customWidth="true"/>
    <col min="6402" max="6402" width="15.625" style="127" customWidth="true"/>
    <col min="6403" max="6403" width="37.25" style="127" customWidth="true"/>
    <col min="6404" max="6404" width="13.625" style="127" customWidth="true"/>
    <col min="6405" max="6656" width="9" style="127"/>
    <col min="6657" max="6657" width="34.75" style="127" customWidth="true"/>
    <col min="6658" max="6658" width="15.625" style="127" customWidth="true"/>
    <col min="6659" max="6659" width="37.25" style="127" customWidth="true"/>
    <col min="6660" max="6660" width="13.625" style="127" customWidth="true"/>
    <col min="6661" max="6912" width="9" style="127"/>
    <col min="6913" max="6913" width="34.75" style="127" customWidth="true"/>
    <col min="6914" max="6914" width="15.625" style="127" customWidth="true"/>
    <col min="6915" max="6915" width="37.25" style="127" customWidth="true"/>
    <col min="6916" max="6916" width="13.625" style="127" customWidth="true"/>
    <col min="6917" max="7168" width="9" style="127"/>
    <col min="7169" max="7169" width="34.75" style="127" customWidth="true"/>
    <col min="7170" max="7170" width="15.625" style="127" customWidth="true"/>
    <col min="7171" max="7171" width="37.25" style="127" customWidth="true"/>
    <col min="7172" max="7172" width="13.625" style="127" customWidth="true"/>
    <col min="7173" max="7424" width="9" style="127"/>
    <col min="7425" max="7425" width="34.75" style="127" customWidth="true"/>
    <col min="7426" max="7426" width="15.625" style="127" customWidth="true"/>
    <col min="7427" max="7427" width="37.25" style="127" customWidth="true"/>
    <col min="7428" max="7428" width="13.625" style="127" customWidth="true"/>
    <col min="7429" max="7680" width="9" style="127"/>
    <col min="7681" max="7681" width="34.75" style="127" customWidth="true"/>
    <col min="7682" max="7682" width="15.625" style="127" customWidth="true"/>
    <col min="7683" max="7683" width="37.25" style="127" customWidth="true"/>
    <col min="7684" max="7684" width="13.625" style="127" customWidth="true"/>
    <col min="7685" max="7936" width="9" style="127"/>
    <col min="7937" max="7937" width="34.75" style="127" customWidth="true"/>
    <col min="7938" max="7938" width="15.625" style="127" customWidth="true"/>
    <col min="7939" max="7939" width="37.25" style="127" customWidth="true"/>
    <col min="7940" max="7940" width="13.625" style="127" customWidth="true"/>
    <col min="7941" max="8192" width="9" style="127"/>
    <col min="8193" max="8193" width="34.75" style="127" customWidth="true"/>
    <col min="8194" max="8194" width="15.625" style="127" customWidth="true"/>
    <col min="8195" max="8195" width="37.25" style="127" customWidth="true"/>
    <col min="8196" max="8196" width="13.625" style="127" customWidth="true"/>
    <col min="8197" max="8448" width="9" style="127"/>
    <col min="8449" max="8449" width="34.75" style="127" customWidth="true"/>
    <col min="8450" max="8450" width="15.625" style="127" customWidth="true"/>
    <col min="8451" max="8451" width="37.25" style="127" customWidth="true"/>
    <col min="8452" max="8452" width="13.625" style="127" customWidth="true"/>
    <col min="8453" max="8704" width="9" style="127"/>
    <col min="8705" max="8705" width="34.75" style="127" customWidth="true"/>
    <col min="8706" max="8706" width="15.625" style="127" customWidth="true"/>
    <col min="8707" max="8707" width="37.25" style="127" customWidth="true"/>
    <col min="8708" max="8708" width="13.625" style="127" customWidth="true"/>
    <col min="8709" max="8960" width="9" style="127"/>
    <col min="8961" max="8961" width="34.75" style="127" customWidth="true"/>
    <col min="8962" max="8962" width="15.625" style="127" customWidth="true"/>
    <col min="8963" max="8963" width="37.25" style="127" customWidth="true"/>
    <col min="8964" max="8964" width="13.625" style="127" customWidth="true"/>
    <col min="8965" max="9216" width="9" style="127"/>
    <col min="9217" max="9217" width="34.75" style="127" customWidth="true"/>
    <col min="9218" max="9218" width="15.625" style="127" customWidth="true"/>
    <col min="9219" max="9219" width="37.25" style="127" customWidth="true"/>
    <col min="9220" max="9220" width="13.625" style="127" customWidth="true"/>
    <col min="9221" max="9472" width="9" style="127"/>
    <col min="9473" max="9473" width="34.75" style="127" customWidth="true"/>
    <col min="9474" max="9474" width="15.625" style="127" customWidth="true"/>
    <col min="9475" max="9475" width="37.25" style="127" customWidth="true"/>
    <col min="9476" max="9476" width="13.625" style="127" customWidth="true"/>
    <col min="9477" max="9728" width="9" style="127"/>
    <col min="9729" max="9729" width="34.75" style="127" customWidth="true"/>
    <col min="9730" max="9730" width="15.625" style="127" customWidth="true"/>
    <col min="9731" max="9731" width="37.25" style="127" customWidth="true"/>
    <col min="9732" max="9732" width="13.625" style="127" customWidth="true"/>
    <col min="9733" max="9984" width="9" style="127"/>
    <col min="9985" max="9985" width="34.75" style="127" customWidth="true"/>
    <col min="9986" max="9986" width="15.625" style="127" customWidth="true"/>
    <col min="9987" max="9987" width="37.25" style="127" customWidth="true"/>
    <col min="9988" max="9988" width="13.625" style="127" customWidth="true"/>
    <col min="9989" max="10240" width="9" style="127"/>
    <col min="10241" max="10241" width="34.75" style="127" customWidth="true"/>
    <col min="10242" max="10242" width="15.625" style="127" customWidth="true"/>
    <col min="10243" max="10243" width="37.25" style="127" customWidth="true"/>
    <col min="10244" max="10244" width="13.625" style="127" customWidth="true"/>
    <col min="10245" max="10496" width="9" style="127"/>
    <col min="10497" max="10497" width="34.75" style="127" customWidth="true"/>
    <col min="10498" max="10498" width="15.625" style="127" customWidth="true"/>
    <col min="10499" max="10499" width="37.25" style="127" customWidth="true"/>
    <col min="10500" max="10500" width="13.625" style="127" customWidth="true"/>
    <col min="10501" max="10752" width="9" style="127"/>
    <col min="10753" max="10753" width="34.75" style="127" customWidth="true"/>
    <col min="10754" max="10754" width="15.625" style="127" customWidth="true"/>
    <col min="10755" max="10755" width="37.25" style="127" customWidth="true"/>
    <col min="10756" max="10756" width="13.625" style="127" customWidth="true"/>
    <col min="10757" max="11008" width="9" style="127"/>
    <col min="11009" max="11009" width="34.75" style="127" customWidth="true"/>
    <col min="11010" max="11010" width="15.625" style="127" customWidth="true"/>
    <col min="11011" max="11011" width="37.25" style="127" customWidth="true"/>
    <col min="11012" max="11012" width="13.625" style="127" customWidth="true"/>
    <col min="11013" max="11264" width="9" style="127"/>
    <col min="11265" max="11265" width="34.75" style="127" customWidth="true"/>
    <col min="11266" max="11266" width="15.625" style="127" customWidth="true"/>
    <col min="11267" max="11267" width="37.25" style="127" customWidth="true"/>
    <col min="11268" max="11268" width="13.625" style="127" customWidth="true"/>
    <col min="11269" max="11520" width="9" style="127"/>
    <col min="11521" max="11521" width="34.75" style="127" customWidth="true"/>
    <col min="11522" max="11522" width="15.625" style="127" customWidth="true"/>
    <col min="11523" max="11523" width="37.25" style="127" customWidth="true"/>
    <col min="11524" max="11524" width="13.625" style="127" customWidth="true"/>
    <col min="11525" max="11776" width="9" style="127"/>
    <col min="11777" max="11777" width="34.75" style="127" customWidth="true"/>
    <col min="11778" max="11778" width="15.625" style="127" customWidth="true"/>
    <col min="11779" max="11779" width="37.25" style="127" customWidth="true"/>
    <col min="11780" max="11780" width="13.625" style="127" customWidth="true"/>
    <col min="11781" max="12032" width="9" style="127"/>
    <col min="12033" max="12033" width="34.75" style="127" customWidth="true"/>
    <col min="12034" max="12034" width="15.625" style="127" customWidth="true"/>
    <col min="12035" max="12035" width="37.25" style="127" customWidth="true"/>
    <col min="12036" max="12036" width="13.625" style="127" customWidth="true"/>
    <col min="12037" max="12288" width="9" style="127"/>
    <col min="12289" max="12289" width="34.75" style="127" customWidth="true"/>
    <col min="12290" max="12290" width="15.625" style="127" customWidth="true"/>
    <col min="12291" max="12291" width="37.25" style="127" customWidth="true"/>
    <col min="12292" max="12292" width="13.625" style="127" customWidth="true"/>
    <col min="12293" max="12544" width="9" style="127"/>
    <col min="12545" max="12545" width="34.75" style="127" customWidth="true"/>
    <col min="12546" max="12546" width="15.625" style="127" customWidth="true"/>
    <col min="12547" max="12547" width="37.25" style="127" customWidth="true"/>
    <col min="12548" max="12548" width="13.625" style="127" customWidth="true"/>
    <col min="12549" max="12800" width="9" style="127"/>
    <col min="12801" max="12801" width="34.75" style="127" customWidth="true"/>
    <col min="12802" max="12802" width="15.625" style="127" customWidth="true"/>
    <col min="12803" max="12803" width="37.25" style="127" customWidth="true"/>
    <col min="12804" max="12804" width="13.625" style="127" customWidth="true"/>
    <col min="12805" max="13056" width="9" style="127"/>
    <col min="13057" max="13057" width="34.75" style="127" customWidth="true"/>
    <col min="13058" max="13058" width="15.625" style="127" customWidth="true"/>
    <col min="13059" max="13059" width="37.25" style="127" customWidth="true"/>
    <col min="13060" max="13060" width="13.625" style="127" customWidth="true"/>
    <col min="13061" max="13312" width="9" style="127"/>
    <col min="13313" max="13313" width="34.75" style="127" customWidth="true"/>
    <col min="13314" max="13314" width="15.625" style="127" customWidth="true"/>
    <col min="13315" max="13315" width="37.25" style="127" customWidth="true"/>
    <col min="13316" max="13316" width="13.625" style="127" customWidth="true"/>
    <col min="13317" max="13568" width="9" style="127"/>
    <col min="13569" max="13569" width="34.75" style="127" customWidth="true"/>
    <col min="13570" max="13570" width="15.625" style="127" customWidth="true"/>
    <col min="13571" max="13571" width="37.25" style="127" customWidth="true"/>
    <col min="13572" max="13572" width="13.625" style="127" customWidth="true"/>
    <col min="13573" max="13824" width="9" style="127"/>
    <col min="13825" max="13825" width="34.75" style="127" customWidth="true"/>
    <col min="13826" max="13826" width="15.625" style="127" customWidth="true"/>
    <col min="13827" max="13827" width="37.25" style="127" customWidth="true"/>
    <col min="13828" max="13828" width="13.625" style="127" customWidth="true"/>
    <col min="13829" max="14080" width="9" style="127"/>
    <col min="14081" max="14081" width="34.75" style="127" customWidth="true"/>
    <col min="14082" max="14082" width="15.625" style="127" customWidth="true"/>
    <col min="14083" max="14083" width="37.25" style="127" customWidth="true"/>
    <col min="14084" max="14084" width="13.625" style="127" customWidth="true"/>
    <col min="14085" max="14336" width="9" style="127"/>
    <col min="14337" max="14337" width="34.75" style="127" customWidth="true"/>
    <col min="14338" max="14338" width="15.625" style="127" customWidth="true"/>
    <col min="14339" max="14339" width="37.25" style="127" customWidth="true"/>
    <col min="14340" max="14340" width="13.625" style="127" customWidth="true"/>
    <col min="14341" max="14592" width="9" style="127"/>
    <col min="14593" max="14593" width="34.75" style="127" customWidth="true"/>
    <col min="14594" max="14594" width="15.625" style="127" customWidth="true"/>
    <col min="14595" max="14595" width="37.25" style="127" customWidth="true"/>
    <col min="14596" max="14596" width="13.625" style="127" customWidth="true"/>
    <col min="14597" max="14848" width="9" style="127"/>
    <col min="14849" max="14849" width="34.75" style="127" customWidth="true"/>
    <col min="14850" max="14850" width="15.625" style="127" customWidth="true"/>
    <col min="14851" max="14851" width="37.25" style="127" customWidth="true"/>
    <col min="14852" max="14852" width="13.625" style="127" customWidth="true"/>
    <col min="14853" max="15104" width="9" style="127"/>
    <col min="15105" max="15105" width="34.75" style="127" customWidth="true"/>
    <col min="15106" max="15106" width="15.625" style="127" customWidth="true"/>
    <col min="15107" max="15107" width="37.25" style="127" customWidth="true"/>
    <col min="15108" max="15108" width="13.625" style="127" customWidth="true"/>
    <col min="15109" max="15360" width="9" style="127"/>
    <col min="15361" max="15361" width="34.75" style="127" customWidth="true"/>
    <col min="15362" max="15362" width="15.625" style="127" customWidth="true"/>
    <col min="15363" max="15363" width="37.25" style="127" customWidth="true"/>
    <col min="15364" max="15364" width="13.625" style="127" customWidth="true"/>
    <col min="15365" max="15616" width="9" style="127"/>
    <col min="15617" max="15617" width="34.75" style="127" customWidth="true"/>
    <col min="15618" max="15618" width="15.625" style="127" customWidth="true"/>
    <col min="15619" max="15619" width="37.25" style="127" customWidth="true"/>
    <col min="15620" max="15620" width="13.625" style="127" customWidth="true"/>
    <col min="15621" max="15872" width="9" style="127"/>
    <col min="15873" max="15873" width="34.75" style="127" customWidth="true"/>
    <col min="15874" max="15874" width="15.625" style="127" customWidth="true"/>
    <col min="15875" max="15875" width="37.25" style="127" customWidth="true"/>
    <col min="15876" max="15876" width="13.625" style="127" customWidth="true"/>
    <col min="15877" max="16128" width="9" style="127"/>
    <col min="16129" max="16129" width="34.75" style="127" customWidth="true"/>
    <col min="16130" max="16130" width="15.625" style="127" customWidth="true"/>
    <col min="16131" max="16131" width="37.25" style="127" customWidth="true"/>
    <col min="16132" max="16132" width="13.625" style="127" customWidth="true"/>
    <col min="16133" max="16384" width="9" style="127"/>
  </cols>
  <sheetData>
    <row r="1" ht="30" customHeight="true" spans="1:4">
      <c r="A1" s="191" t="s">
        <v>1645</v>
      </c>
      <c r="B1" s="191"/>
      <c r="C1" s="191"/>
      <c r="D1" s="191"/>
    </row>
    <row r="2" customHeight="true" spans="1:4">
      <c r="A2" s="139"/>
      <c r="B2" s="139"/>
      <c r="C2" s="139"/>
      <c r="D2" s="140" t="s">
        <v>1</v>
      </c>
    </row>
    <row r="3" ht="38.25" customHeight="true" spans="1:4">
      <c r="A3" s="142" t="s">
        <v>1646</v>
      </c>
      <c r="B3" s="142" t="s">
        <v>58</v>
      </c>
      <c r="C3" s="142" t="s">
        <v>1646</v>
      </c>
      <c r="D3" s="142" t="s">
        <v>58</v>
      </c>
    </row>
    <row r="4" ht="38.25" customHeight="true" spans="1:4">
      <c r="A4" s="143" t="s">
        <v>1647</v>
      </c>
      <c r="B4" s="192">
        <v>449445</v>
      </c>
      <c r="C4" s="193" t="s">
        <v>1648</v>
      </c>
      <c r="D4" s="192">
        <v>627161</v>
      </c>
    </row>
    <row r="5" ht="38.25" customHeight="true" spans="1:4">
      <c r="A5" s="143" t="s">
        <v>35</v>
      </c>
      <c r="B5" s="192">
        <f>B6+B7</f>
        <v>6984</v>
      </c>
      <c r="C5" s="143" t="s">
        <v>1107</v>
      </c>
      <c r="D5" s="192">
        <f>D6+D7</f>
        <v>0</v>
      </c>
    </row>
    <row r="6" ht="38.25" customHeight="true" spans="1:4">
      <c r="A6" s="194" t="s">
        <v>1649</v>
      </c>
      <c r="B6" s="195">
        <v>6984</v>
      </c>
      <c r="C6" s="148" t="s">
        <v>1650</v>
      </c>
      <c r="D6" s="195"/>
    </row>
    <row r="7" ht="38.25" customHeight="true" spans="1:4">
      <c r="A7" s="196" t="s">
        <v>1411</v>
      </c>
      <c r="B7" s="195"/>
      <c r="C7" s="143"/>
      <c r="D7" s="195"/>
    </row>
    <row r="8" ht="38.25" customHeight="true" spans="1:7">
      <c r="A8" s="197" t="s">
        <v>1651</v>
      </c>
      <c r="B8" s="192">
        <v>307746</v>
      </c>
      <c r="C8" s="151" t="s">
        <v>1652</v>
      </c>
      <c r="D8" s="192">
        <v>75426</v>
      </c>
      <c r="G8" s="198"/>
    </row>
    <row r="9" ht="38.25" customHeight="true" spans="1:4">
      <c r="A9" s="197" t="s">
        <v>1215</v>
      </c>
      <c r="B9" s="192">
        <v>7597</v>
      </c>
      <c r="C9" s="152" t="s">
        <v>1123</v>
      </c>
      <c r="D9" s="192">
        <v>11367</v>
      </c>
    </row>
    <row r="10" ht="38.25" customHeight="true" spans="1:4">
      <c r="A10" s="197" t="s">
        <v>50</v>
      </c>
      <c r="B10" s="192">
        <v>11182</v>
      </c>
      <c r="C10" s="152" t="s">
        <v>1122</v>
      </c>
      <c r="D10" s="192">
        <v>69000</v>
      </c>
    </row>
    <row r="11" ht="38.25" customHeight="true" spans="1:4">
      <c r="A11" s="155" t="s">
        <v>1653</v>
      </c>
      <c r="B11" s="192">
        <f>B4+B5+B8+B9+B10</f>
        <v>782954</v>
      </c>
      <c r="C11" s="155" t="s">
        <v>1654</v>
      </c>
      <c r="D11" s="192">
        <f>D4+D8+D9+D10</f>
        <v>782954</v>
      </c>
    </row>
  </sheetData>
  <mergeCells count="1">
    <mergeCell ref="A1:D1"/>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opLeftCell="B1" workbookViewId="0">
      <selection activeCell="E24" sqref="E24"/>
    </sheetView>
  </sheetViews>
  <sheetFormatPr defaultColWidth="9" defaultRowHeight="23.25" customHeight="true" outlineLevelCol="4"/>
  <cols>
    <col min="1" max="1" width="9" style="127" hidden="true" customWidth="true"/>
    <col min="2" max="2" width="50.75" style="127" customWidth="true"/>
    <col min="3" max="3" width="19.75" style="127" customWidth="true"/>
    <col min="4" max="256" width="9" style="127"/>
    <col min="257" max="257" width="9" style="127" hidden="true" customWidth="true"/>
    <col min="258" max="258" width="50.75" style="127" customWidth="true"/>
    <col min="259" max="259" width="22" style="127" customWidth="true"/>
    <col min="260" max="512" width="9" style="127"/>
    <col min="513" max="513" width="9" style="127" hidden="true" customWidth="true"/>
    <col min="514" max="514" width="50.75" style="127" customWidth="true"/>
    <col min="515" max="515" width="22" style="127" customWidth="true"/>
    <col min="516" max="768" width="9" style="127"/>
    <col min="769" max="769" width="9" style="127" hidden="true" customWidth="true"/>
    <col min="770" max="770" width="50.75" style="127" customWidth="true"/>
    <col min="771" max="771" width="22" style="127" customWidth="true"/>
    <col min="772" max="1024" width="9" style="127"/>
    <col min="1025" max="1025" width="9" style="127" hidden="true" customWidth="true"/>
    <col min="1026" max="1026" width="50.75" style="127" customWidth="true"/>
    <col min="1027" max="1027" width="22" style="127" customWidth="true"/>
    <col min="1028" max="1280" width="9" style="127"/>
    <col min="1281" max="1281" width="9" style="127" hidden="true" customWidth="true"/>
    <col min="1282" max="1282" width="50.75" style="127" customWidth="true"/>
    <col min="1283" max="1283" width="22" style="127" customWidth="true"/>
    <col min="1284" max="1536" width="9" style="127"/>
    <col min="1537" max="1537" width="9" style="127" hidden="true" customWidth="true"/>
    <col min="1538" max="1538" width="50.75" style="127" customWidth="true"/>
    <col min="1539" max="1539" width="22" style="127" customWidth="true"/>
    <col min="1540" max="1792" width="9" style="127"/>
    <col min="1793" max="1793" width="9" style="127" hidden="true" customWidth="true"/>
    <col min="1794" max="1794" width="50.75" style="127" customWidth="true"/>
    <col min="1795" max="1795" width="22" style="127" customWidth="true"/>
    <col min="1796" max="2048" width="9" style="127"/>
    <col min="2049" max="2049" width="9" style="127" hidden="true" customWidth="true"/>
    <col min="2050" max="2050" width="50.75" style="127" customWidth="true"/>
    <col min="2051" max="2051" width="22" style="127" customWidth="true"/>
    <col min="2052" max="2304" width="9" style="127"/>
    <col min="2305" max="2305" width="9" style="127" hidden="true" customWidth="true"/>
    <col min="2306" max="2306" width="50.75" style="127" customWidth="true"/>
    <col min="2307" max="2307" width="22" style="127" customWidth="true"/>
    <col min="2308" max="2560" width="9" style="127"/>
    <col min="2561" max="2561" width="9" style="127" hidden="true" customWidth="true"/>
    <col min="2562" max="2562" width="50.75" style="127" customWidth="true"/>
    <col min="2563" max="2563" width="22" style="127" customWidth="true"/>
    <col min="2564" max="2816" width="9" style="127"/>
    <col min="2817" max="2817" width="9" style="127" hidden="true" customWidth="true"/>
    <col min="2818" max="2818" width="50.75" style="127" customWidth="true"/>
    <col min="2819" max="2819" width="22" style="127" customWidth="true"/>
    <col min="2820" max="3072" width="9" style="127"/>
    <col min="3073" max="3073" width="9" style="127" hidden="true" customWidth="true"/>
    <col min="3074" max="3074" width="50.75" style="127" customWidth="true"/>
    <col min="3075" max="3075" width="22" style="127" customWidth="true"/>
    <col min="3076" max="3328" width="9" style="127"/>
    <col min="3329" max="3329" width="9" style="127" hidden="true" customWidth="true"/>
    <col min="3330" max="3330" width="50.75" style="127" customWidth="true"/>
    <col min="3331" max="3331" width="22" style="127" customWidth="true"/>
    <col min="3332" max="3584" width="9" style="127"/>
    <col min="3585" max="3585" width="9" style="127" hidden="true" customWidth="true"/>
    <col min="3586" max="3586" width="50.75" style="127" customWidth="true"/>
    <col min="3587" max="3587" width="22" style="127" customWidth="true"/>
    <col min="3588" max="3840" width="9" style="127"/>
    <col min="3841" max="3841" width="9" style="127" hidden="true" customWidth="true"/>
    <col min="3842" max="3842" width="50.75" style="127" customWidth="true"/>
    <col min="3843" max="3843" width="22" style="127" customWidth="true"/>
    <col min="3844" max="4096" width="9" style="127"/>
    <col min="4097" max="4097" width="9" style="127" hidden="true" customWidth="true"/>
    <col min="4098" max="4098" width="50.75" style="127" customWidth="true"/>
    <col min="4099" max="4099" width="22" style="127" customWidth="true"/>
    <col min="4100" max="4352" width="9" style="127"/>
    <col min="4353" max="4353" width="9" style="127" hidden="true" customWidth="true"/>
    <col min="4354" max="4354" width="50.75" style="127" customWidth="true"/>
    <col min="4355" max="4355" width="22" style="127" customWidth="true"/>
    <col min="4356" max="4608" width="9" style="127"/>
    <col min="4609" max="4609" width="9" style="127" hidden="true" customWidth="true"/>
    <col min="4610" max="4610" width="50.75" style="127" customWidth="true"/>
    <col min="4611" max="4611" width="22" style="127" customWidth="true"/>
    <col min="4612" max="4864" width="9" style="127"/>
    <col min="4865" max="4865" width="9" style="127" hidden="true" customWidth="true"/>
    <col min="4866" max="4866" width="50.75" style="127" customWidth="true"/>
    <col min="4867" max="4867" width="22" style="127" customWidth="true"/>
    <col min="4868" max="5120" width="9" style="127"/>
    <col min="5121" max="5121" width="9" style="127" hidden="true" customWidth="true"/>
    <col min="5122" max="5122" width="50.75" style="127" customWidth="true"/>
    <col min="5123" max="5123" width="22" style="127" customWidth="true"/>
    <col min="5124" max="5376" width="9" style="127"/>
    <col min="5377" max="5377" width="9" style="127" hidden="true" customWidth="true"/>
    <col min="5378" max="5378" width="50.75" style="127" customWidth="true"/>
    <col min="5379" max="5379" width="22" style="127" customWidth="true"/>
    <col min="5380" max="5632" width="9" style="127"/>
    <col min="5633" max="5633" width="9" style="127" hidden="true" customWidth="true"/>
    <col min="5634" max="5634" width="50.75" style="127" customWidth="true"/>
    <col min="5635" max="5635" width="22" style="127" customWidth="true"/>
    <col min="5636" max="5888" width="9" style="127"/>
    <col min="5889" max="5889" width="9" style="127" hidden="true" customWidth="true"/>
    <col min="5890" max="5890" width="50.75" style="127" customWidth="true"/>
    <col min="5891" max="5891" width="22" style="127" customWidth="true"/>
    <col min="5892" max="6144" width="9" style="127"/>
    <col min="6145" max="6145" width="9" style="127" hidden="true" customWidth="true"/>
    <col min="6146" max="6146" width="50.75" style="127" customWidth="true"/>
    <col min="6147" max="6147" width="22" style="127" customWidth="true"/>
    <col min="6148" max="6400" width="9" style="127"/>
    <col min="6401" max="6401" width="9" style="127" hidden="true" customWidth="true"/>
    <col min="6402" max="6402" width="50.75" style="127" customWidth="true"/>
    <col min="6403" max="6403" width="22" style="127" customWidth="true"/>
    <col min="6404" max="6656" width="9" style="127"/>
    <col min="6657" max="6657" width="9" style="127" hidden="true" customWidth="true"/>
    <col min="6658" max="6658" width="50.75" style="127" customWidth="true"/>
    <col min="6659" max="6659" width="22" style="127" customWidth="true"/>
    <col min="6660" max="6912" width="9" style="127"/>
    <col min="6913" max="6913" width="9" style="127" hidden="true" customWidth="true"/>
    <col min="6914" max="6914" width="50.75" style="127" customWidth="true"/>
    <col min="6915" max="6915" width="22" style="127" customWidth="true"/>
    <col min="6916" max="7168" width="9" style="127"/>
    <col min="7169" max="7169" width="9" style="127" hidden="true" customWidth="true"/>
    <col min="7170" max="7170" width="50.75" style="127" customWidth="true"/>
    <col min="7171" max="7171" width="22" style="127" customWidth="true"/>
    <col min="7172" max="7424" width="9" style="127"/>
    <col min="7425" max="7425" width="9" style="127" hidden="true" customWidth="true"/>
    <col min="7426" max="7426" width="50.75" style="127" customWidth="true"/>
    <col min="7427" max="7427" width="22" style="127" customWidth="true"/>
    <col min="7428" max="7680" width="9" style="127"/>
    <col min="7681" max="7681" width="9" style="127" hidden="true" customWidth="true"/>
    <col min="7682" max="7682" width="50.75" style="127" customWidth="true"/>
    <col min="7683" max="7683" width="22" style="127" customWidth="true"/>
    <col min="7684" max="7936" width="9" style="127"/>
    <col min="7937" max="7937" width="9" style="127" hidden="true" customWidth="true"/>
    <col min="7938" max="7938" width="50.75" style="127" customWidth="true"/>
    <col min="7939" max="7939" width="22" style="127" customWidth="true"/>
    <col min="7940" max="8192" width="9" style="127"/>
    <col min="8193" max="8193" width="9" style="127" hidden="true" customWidth="true"/>
    <col min="8194" max="8194" width="50.75" style="127" customWidth="true"/>
    <col min="8195" max="8195" width="22" style="127" customWidth="true"/>
    <col min="8196" max="8448" width="9" style="127"/>
    <col min="8449" max="8449" width="9" style="127" hidden="true" customWidth="true"/>
    <col min="8450" max="8450" width="50.75" style="127" customWidth="true"/>
    <col min="8451" max="8451" width="22" style="127" customWidth="true"/>
    <col min="8452" max="8704" width="9" style="127"/>
    <col min="8705" max="8705" width="9" style="127" hidden="true" customWidth="true"/>
    <col min="8706" max="8706" width="50.75" style="127" customWidth="true"/>
    <col min="8707" max="8707" width="22" style="127" customWidth="true"/>
    <col min="8708" max="8960" width="9" style="127"/>
    <col min="8961" max="8961" width="9" style="127" hidden="true" customWidth="true"/>
    <col min="8962" max="8962" width="50.75" style="127" customWidth="true"/>
    <col min="8963" max="8963" width="22" style="127" customWidth="true"/>
    <col min="8964" max="9216" width="9" style="127"/>
    <col min="9217" max="9217" width="9" style="127" hidden="true" customWidth="true"/>
    <col min="9218" max="9218" width="50.75" style="127" customWidth="true"/>
    <col min="9219" max="9219" width="22" style="127" customWidth="true"/>
    <col min="9220" max="9472" width="9" style="127"/>
    <col min="9473" max="9473" width="9" style="127" hidden="true" customWidth="true"/>
    <col min="9474" max="9474" width="50.75" style="127" customWidth="true"/>
    <col min="9475" max="9475" width="22" style="127" customWidth="true"/>
    <col min="9476" max="9728" width="9" style="127"/>
    <col min="9729" max="9729" width="9" style="127" hidden="true" customWidth="true"/>
    <col min="9730" max="9730" width="50.75" style="127" customWidth="true"/>
    <col min="9731" max="9731" width="22" style="127" customWidth="true"/>
    <col min="9732" max="9984" width="9" style="127"/>
    <col min="9985" max="9985" width="9" style="127" hidden="true" customWidth="true"/>
    <col min="9986" max="9986" width="50.75" style="127" customWidth="true"/>
    <col min="9987" max="9987" width="22" style="127" customWidth="true"/>
    <col min="9988" max="10240" width="9" style="127"/>
    <col min="10241" max="10241" width="9" style="127" hidden="true" customWidth="true"/>
    <col min="10242" max="10242" width="50.75" style="127" customWidth="true"/>
    <col min="10243" max="10243" width="22" style="127" customWidth="true"/>
    <col min="10244" max="10496" width="9" style="127"/>
    <col min="10497" max="10497" width="9" style="127" hidden="true" customWidth="true"/>
    <col min="10498" max="10498" width="50.75" style="127" customWidth="true"/>
    <col min="10499" max="10499" width="22" style="127" customWidth="true"/>
    <col min="10500" max="10752" width="9" style="127"/>
    <col min="10753" max="10753" width="9" style="127" hidden="true" customWidth="true"/>
    <col min="10754" max="10754" width="50.75" style="127" customWidth="true"/>
    <col min="10755" max="10755" width="22" style="127" customWidth="true"/>
    <col min="10756" max="11008" width="9" style="127"/>
    <col min="11009" max="11009" width="9" style="127" hidden="true" customWidth="true"/>
    <col min="11010" max="11010" width="50.75" style="127" customWidth="true"/>
    <col min="11011" max="11011" width="22" style="127" customWidth="true"/>
    <col min="11012" max="11264" width="9" style="127"/>
    <col min="11265" max="11265" width="9" style="127" hidden="true" customWidth="true"/>
    <col min="11266" max="11266" width="50.75" style="127" customWidth="true"/>
    <col min="11267" max="11267" width="22" style="127" customWidth="true"/>
    <col min="11268" max="11520" width="9" style="127"/>
    <col min="11521" max="11521" width="9" style="127" hidden="true" customWidth="true"/>
    <col min="11522" max="11522" width="50.75" style="127" customWidth="true"/>
    <col min="11523" max="11523" width="22" style="127" customWidth="true"/>
    <col min="11524" max="11776" width="9" style="127"/>
    <col min="11777" max="11777" width="9" style="127" hidden="true" customWidth="true"/>
    <col min="11778" max="11778" width="50.75" style="127" customWidth="true"/>
    <col min="11779" max="11779" width="22" style="127" customWidth="true"/>
    <col min="11780" max="12032" width="9" style="127"/>
    <col min="12033" max="12033" width="9" style="127" hidden="true" customWidth="true"/>
    <col min="12034" max="12034" width="50.75" style="127" customWidth="true"/>
    <col min="12035" max="12035" width="22" style="127" customWidth="true"/>
    <col min="12036" max="12288" width="9" style="127"/>
    <col min="12289" max="12289" width="9" style="127" hidden="true" customWidth="true"/>
    <col min="12290" max="12290" width="50.75" style="127" customWidth="true"/>
    <col min="12291" max="12291" width="22" style="127" customWidth="true"/>
    <col min="12292" max="12544" width="9" style="127"/>
    <col min="12545" max="12545" width="9" style="127" hidden="true" customWidth="true"/>
    <col min="12546" max="12546" width="50.75" style="127" customWidth="true"/>
    <col min="12547" max="12547" width="22" style="127" customWidth="true"/>
    <col min="12548" max="12800" width="9" style="127"/>
    <col min="12801" max="12801" width="9" style="127" hidden="true" customWidth="true"/>
    <col min="12802" max="12802" width="50.75" style="127" customWidth="true"/>
    <col min="12803" max="12803" width="22" style="127" customWidth="true"/>
    <col min="12804" max="13056" width="9" style="127"/>
    <col min="13057" max="13057" width="9" style="127" hidden="true" customWidth="true"/>
    <col min="13058" max="13058" width="50.75" style="127" customWidth="true"/>
    <col min="13059" max="13059" width="22" style="127" customWidth="true"/>
    <col min="13060" max="13312" width="9" style="127"/>
    <col min="13313" max="13313" width="9" style="127" hidden="true" customWidth="true"/>
    <col min="13314" max="13314" width="50.75" style="127" customWidth="true"/>
    <col min="13315" max="13315" width="22" style="127" customWidth="true"/>
    <col min="13316" max="13568" width="9" style="127"/>
    <col min="13569" max="13569" width="9" style="127" hidden="true" customWidth="true"/>
    <col min="13570" max="13570" width="50.75" style="127" customWidth="true"/>
    <col min="13571" max="13571" width="22" style="127" customWidth="true"/>
    <col min="13572" max="13824" width="9" style="127"/>
    <col min="13825" max="13825" width="9" style="127" hidden="true" customWidth="true"/>
    <col min="13826" max="13826" width="50.75" style="127" customWidth="true"/>
    <col min="13827" max="13827" width="22" style="127" customWidth="true"/>
    <col min="13828" max="14080" width="9" style="127"/>
    <col min="14081" max="14081" width="9" style="127" hidden="true" customWidth="true"/>
    <col min="14082" max="14082" width="50.75" style="127" customWidth="true"/>
    <col min="14083" max="14083" width="22" style="127" customWidth="true"/>
    <col min="14084" max="14336" width="9" style="127"/>
    <col min="14337" max="14337" width="9" style="127" hidden="true" customWidth="true"/>
    <col min="14338" max="14338" width="50.75" style="127" customWidth="true"/>
    <col min="14339" max="14339" width="22" style="127" customWidth="true"/>
    <col min="14340" max="14592" width="9" style="127"/>
    <col min="14593" max="14593" width="9" style="127" hidden="true" customWidth="true"/>
    <col min="14594" max="14594" width="50.75" style="127" customWidth="true"/>
    <col min="14595" max="14595" width="22" style="127" customWidth="true"/>
    <col min="14596" max="14848" width="9" style="127"/>
    <col min="14849" max="14849" width="9" style="127" hidden="true" customWidth="true"/>
    <col min="14850" max="14850" width="50.75" style="127" customWidth="true"/>
    <col min="14851" max="14851" width="22" style="127" customWidth="true"/>
    <col min="14852" max="15104" width="9" style="127"/>
    <col min="15105" max="15105" width="9" style="127" hidden="true" customWidth="true"/>
    <col min="15106" max="15106" width="50.75" style="127" customWidth="true"/>
    <col min="15107" max="15107" width="22" style="127" customWidth="true"/>
    <col min="15108" max="15360" width="9" style="127"/>
    <col min="15361" max="15361" width="9" style="127" hidden="true" customWidth="true"/>
    <col min="15362" max="15362" width="50.75" style="127" customWidth="true"/>
    <col min="15363" max="15363" width="22" style="127" customWidth="true"/>
    <col min="15364" max="15616" width="9" style="127"/>
    <col min="15617" max="15617" width="9" style="127" hidden="true" customWidth="true"/>
    <col min="15618" max="15618" width="50.75" style="127" customWidth="true"/>
    <col min="15619" max="15619" width="22" style="127" customWidth="true"/>
    <col min="15620" max="15872" width="9" style="127"/>
    <col min="15873" max="15873" width="9" style="127" hidden="true" customWidth="true"/>
    <col min="15874" max="15874" width="50.75" style="127" customWidth="true"/>
    <col min="15875" max="15875" width="22" style="127" customWidth="true"/>
    <col min="15876" max="16128" width="9" style="127"/>
    <col min="16129" max="16129" width="9" style="127" hidden="true" customWidth="true"/>
    <col min="16130" max="16130" width="50.75" style="127" customWidth="true"/>
    <col min="16131" max="16131" width="22" style="127" customWidth="true"/>
    <col min="16132" max="16384" width="9" style="127"/>
  </cols>
  <sheetData>
    <row r="1" customHeight="true" spans="2:3">
      <c r="B1" s="128" t="s">
        <v>1655</v>
      </c>
      <c r="C1" s="128"/>
    </row>
    <row r="3" customHeight="true" spans="2:3">
      <c r="B3" s="130" t="s">
        <v>57</v>
      </c>
      <c r="C3" s="130" t="s">
        <v>58</v>
      </c>
    </row>
    <row r="4" customHeight="true" spans="1:3">
      <c r="A4" s="131">
        <v>1030102</v>
      </c>
      <c r="B4" s="131" t="s">
        <v>1378</v>
      </c>
      <c r="C4" s="132"/>
    </row>
    <row r="5" customHeight="true" spans="1:3">
      <c r="A5" s="131">
        <v>1030106</v>
      </c>
      <c r="B5" s="131" t="s">
        <v>1379</v>
      </c>
      <c r="C5" s="132"/>
    </row>
    <row r="6" customHeight="true" spans="1:3">
      <c r="A6" s="131">
        <v>1030110</v>
      </c>
      <c r="B6" s="131" t="s">
        <v>1380</v>
      </c>
      <c r="C6" s="132"/>
    </row>
    <row r="7" customHeight="true" spans="1:3">
      <c r="A7" s="131">
        <v>1030112</v>
      </c>
      <c r="B7" s="131" t="s">
        <v>1381</v>
      </c>
      <c r="C7" s="132"/>
    </row>
    <row r="8" customHeight="true" spans="1:3">
      <c r="A8" s="131">
        <v>1030115</v>
      </c>
      <c r="B8" s="131" t="s">
        <v>1382</v>
      </c>
      <c r="C8" s="132"/>
    </row>
    <row r="9" customHeight="true" spans="1:3">
      <c r="A9" s="131">
        <v>1030119</v>
      </c>
      <c r="B9" s="131" t="s">
        <v>1656</v>
      </c>
      <c r="C9" s="132"/>
    </row>
    <row r="10" customHeight="true" spans="1:3">
      <c r="A10" s="131">
        <v>1030121</v>
      </c>
      <c r="B10" s="131" t="s">
        <v>1383</v>
      </c>
      <c r="C10" s="132"/>
    </row>
    <row r="11" customHeight="true" spans="1:3">
      <c r="A11" s="131">
        <v>1030129</v>
      </c>
      <c r="B11" s="131" t="s">
        <v>1384</v>
      </c>
      <c r="C11" s="132">
        <v>58</v>
      </c>
    </row>
    <row r="12" customHeight="true" spans="1:3">
      <c r="A12" s="131">
        <v>1030144</v>
      </c>
      <c r="B12" s="131" t="s">
        <v>1657</v>
      </c>
      <c r="C12" s="132"/>
    </row>
    <row r="13" customHeight="true" spans="1:3">
      <c r="A13" s="131">
        <v>1030146</v>
      </c>
      <c r="B13" s="131" t="s">
        <v>1385</v>
      </c>
      <c r="C13" s="132"/>
    </row>
    <row r="14" customHeight="true" spans="1:3">
      <c r="A14" s="131">
        <v>1030147</v>
      </c>
      <c r="B14" s="131" t="s">
        <v>1386</v>
      </c>
      <c r="C14" s="132"/>
    </row>
    <row r="15" customHeight="true" spans="1:3">
      <c r="A15" s="131">
        <v>1030148</v>
      </c>
      <c r="B15" s="131" t="s">
        <v>1387</v>
      </c>
      <c r="C15" s="132"/>
    </row>
    <row r="16" customHeight="true" spans="1:3">
      <c r="A16" s="131">
        <v>1030149</v>
      </c>
      <c r="B16" s="131" t="s">
        <v>1388</v>
      </c>
      <c r="C16" s="132">
        <v>1460</v>
      </c>
    </row>
    <row r="17" customHeight="true" spans="1:3">
      <c r="A17" s="131">
        <v>1030150</v>
      </c>
      <c r="B17" s="131" t="s">
        <v>1389</v>
      </c>
      <c r="C17" s="132">
        <v>1754</v>
      </c>
    </row>
    <row r="18" customHeight="true" spans="1:3">
      <c r="A18" s="131">
        <v>1030152</v>
      </c>
      <c r="B18" s="131" t="s">
        <v>1390</v>
      </c>
      <c r="C18" s="132"/>
    </row>
    <row r="19" customHeight="true" spans="1:3">
      <c r="A19" s="131">
        <v>1030153</v>
      </c>
      <c r="B19" s="131" t="s">
        <v>1391</v>
      </c>
      <c r="C19" s="132"/>
    </row>
    <row r="20" customHeight="true" spans="1:3">
      <c r="A20" s="131">
        <v>1030154</v>
      </c>
      <c r="B20" s="131" t="s">
        <v>1392</v>
      </c>
      <c r="C20" s="132"/>
    </row>
    <row r="21" customHeight="true" spans="1:3">
      <c r="A21" s="131">
        <v>1030155</v>
      </c>
      <c r="B21" s="131" t="s">
        <v>1393</v>
      </c>
      <c r="C21" s="132">
        <v>3712</v>
      </c>
    </row>
    <row r="22" customHeight="true" spans="1:3">
      <c r="A22" s="131">
        <v>1030156</v>
      </c>
      <c r="B22" s="131" t="s">
        <v>1394</v>
      </c>
      <c r="C22" s="132"/>
    </row>
    <row r="23" customHeight="true" spans="1:3">
      <c r="A23" s="131">
        <v>1030157</v>
      </c>
      <c r="B23" s="131" t="s">
        <v>1395</v>
      </c>
      <c r="C23" s="132"/>
    </row>
    <row r="24" customHeight="true" spans="1:3">
      <c r="A24" s="131">
        <v>1030158</v>
      </c>
      <c r="B24" s="131" t="s">
        <v>1396</v>
      </c>
      <c r="C24" s="132"/>
    </row>
    <row r="25" customHeight="true" spans="1:3">
      <c r="A25" s="131">
        <v>1030159</v>
      </c>
      <c r="B25" s="131" t="s">
        <v>1397</v>
      </c>
      <c r="C25" s="132"/>
    </row>
    <row r="26" customHeight="true" spans="1:3">
      <c r="A26" s="131">
        <v>1030166</v>
      </c>
      <c r="B26" s="131" t="s">
        <v>1398</v>
      </c>
      <c r="C26" s="132"/>
    </row>
    <row r="27" customHeight="true" spans="1:3">
      <c r="A27" s="131">
        <v>1030168</v>
      </c>
      <c r="B27" s="131" t="s">
        <v>1399</v>
      </c>
      <c r="C27" s="132"/>
    </row>
    <row r="28" customHeight="true" spans="1:3">
      <c r="A28" s="131">
        <v>1030171</v>
      </c>
      <c r="B28" s="131" t="s">
        <v>1400</v>
      </c>
      <c r="C28" s="132"/>
    </row>
    <row r="29" customHeight="true" spans="1:3">
      <c r="A29" s="131">
        <v>1030175</v>
      </c>
      <c r="B29" s="131" t="s">
        <v>1401</v>
      </c>
      <c r="C29" s="132"/>
    </row>
    <row r="30" customHeight="true" spans="1:3">
      <c r="A30" s="131">
        <v>1030178</v>
      </c>
      <c r="B30" s="131" t="s">
        <v>1402</v>
      </c>
      <c r="C30" s="132"/>
    </row>
    <row r="31" customHeight="true" spans="1:3">
      <c r="A31" s="131">
        <v>1030180</v>
      </c>
      <c r="B31" s="131" t="s">
        <v>1403</v>
      </c>
      <c r="C31" s="132"/>
    </row>
    <row r="32" customHeight="true" spans="1:3">
      <c r="A32" s="131">
        <v>1030199</v>
      </c>
      <c r="B32" s="131" t="s">
        <v>1404</v>
      </c>
      <c r="C32" s="132"/>
    </row>
    <row r="33" customHeight="true" spans="1:3">
      <c r="A33" s="131"/>
      <c r="B33" s="133" t="s">
        <v>1658</v>
      </c>
      <c r="C33" s="134">
        <f>SUM(C4:C32)</f>
        <v>6984</v>
      </c>
    </row>
    <row r="35" customHeight="true" spans="5:5">
      <c r="E35" s="135"/>
    </row>
  </sheetData>
  <mergeCells count="1">
    <mergeCell ref="B1:C1"/>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B1" workbookViewId="0">
      <selection activeCell="I24" sqref="I24"/>
    </sheetView>
  </sheetViews>
  <sheetFormatPr defaultColWidth="9" defaultRowHeight="22.5" customHeight="true"/>
  <cols>
    <col min="1" max="1" width="9" style="127" hidden="true" customWidth="true"/>
    <col min="2" max="2" width="33.625" style="127" customWidth="true"/>
    <col min="3" max="3" width="11.625" style="127" customWidth="true"/>
    <col min="4" max="4" width="11.125" style="127" customWidth="true"/>
    <col min="5" max="5" width="11" style="127" customWidth="true"/>
    <col min="6" max="6" width="11.375" style="127" customWidth="true"/>
    <col min="7" max="7" width="9" style="127"/>
    <col min="8" max="8" width="11.75" style="127"/>
    <col min="9" max="9" width="9.375" style="127" customWidth="true"/>
    <col min="10" max="257" width="9" style="127"/>
    <col min="258" max="258" width="28.375" style="127" customWidth="true"/>
    <col min="259" max="259" width="11.625" style="127" customWidth="true"/>
    <col min="260" max="260" width="11.125" style="127" customWidth="true"/>
    <col min="261" max="261" width="11" style="127" customWidth="true"/>
    <col min="262" max="262" width="11.375" style="127" customWidth="true"/>
    <col min="263" max="513" width="9" style="127"/>
    <col min="514" max="514" width="28.375" style="127" customWidth="true"/>
    <col min="515" max="515" width="11.625" style="127" customWidth="true"/>
    <col min="516" max="516" width="11.125" style="127" customWidth="true"/>
    <col min="517" max="517" width="11" style="127" customWidth="true"/>
    <col min="518" max="518" width="11.375" style="127" customWidth="true"/>
    <col min="519" max="769" width="9" style="127"/>
    <col min="770" max="770" width="28.375" style="127" customWidth="true"/>
    <col min="771" max="771" width="11.625" style="127" customWidth="true"/>
    <col min="772" max="772" width="11.125" style="127" customWidth="true"/>
    <col min="773" max="773" width="11" style="127" customWidth="true"/>
    <col min="774" max="774" width="11.375" style="127" customWidth="true"/>
    <col min="775" max="1025" width="9" style="127"/>
    <col min="1026" max="1026" width="28.375" style="127" customWidth="true"/>
    <col min="1027" max="1027" width="11.625" style="127" customWidth="true"/>
    <col min="1028" max="1028" width="11.125" style="127" customWidth="true"/>
    <col min="1029" max="1029" width="11" style="127" customWidth="true"/>
    <col min="1030" max="1030" width="11.375" style="127" customWidth="true"/>
    <col min="1031" max="1281" width="9" style="127"/>
    <col min="1282" max="1282" width="28.375" style="127" customWidth="true"/>
    <col min="1283" max="1283" width="11.625" style="127" customWidth="true"/>
    <col min="1284" max="1284" width="11.125" style="127" customWidth="true"/>
    <col min="1285" max="1285" width="11" style="127" customWidth="true"/>
    <col min="1286" max="1286" width="11.375" style="127" customWidth="true"/>
    <col min="1287" max="1537" width="9" style="127"/>
    <col min="1538" max="1538" width="28.375" style="127" customWidth="true"/>
    <col min="1539" max="1539" width="11.625" style="127" customWidth="true"/>
    <col min="1540" max="1540" width="11.125" style="127" customWidth="true"/>
    <col min="1541" max="1541" width="11" style="127" customWidth="true"/>
    <col min="1542" max="1542" width="11.375" style="127" customWidth="true"/>
    <col min="1543" max="1793" width="9" style="127"/>
    <col min="1794" max="1794" width="28.375" style="127" customWidth="true"/>
    <col min="1795" max="1795" width="11.625" style="127" customWidth="true"/>
    <col min="1796" max="1796" width="11.125" style="127" customWidth="true"/>
    <col min="1797" max="1797" width="11" style="127" customWidth="true"/>
    <col min="1798" max="1798" width="11.375" style="127" customWidth="true"/>
    <col min="1799" max="2049" width="9" style="127"/>
    <col min="2050" max="2050" width="28.375" style="127" customWidth="true"/>
    <col min="2051" max="2051" width="11.625" style="127" customWidth="true"/>
    <col min="2052" max="2052" width="11.125" style="127" customWidth="true"/>
    <col min="2053" max="2053" width="11" style="127" customWidth="true"/>
    <col min="2054" max="2054" width="11.375" style="127" customWidth="true"/>
    <col min="2055" max="2305" width="9" style="127"/>
    <col min="2306" max="2306" width="28.375" style="127" customWidth="true"/>
    <col min="2307" max="2307" width="11.625" style="127" customWidth="true"/>
    <col min="2308" max="2308" width="11.125" style="127" customWidth="true"/>
    <col min="2309" max="2309" width="11" style="127" customWidth="true"/>
    <col min="2310" max="2310" width="11.375" style="127" customWidth="true"/>
    <col min="2311" max="2561" width="9" style="127"/>
    <col min="2562" max="2562" width="28.375" style="127" customWidth="true"/>
    <col min="2563" max="2563" width="11.625" style="127" customWidth="true"/>
    <col min="2564" max="2564" width="11.125" style="127" customWidth="true"/>
    <col min="2565" max="2565" width="11" style="127" customWidth="true"/>
    <col min="2566" max="2566" width="11.375" style="127" customWidth="true"/>
    <col min="2567" max="2817" width="9" style="127"/>
    <col min="2818" max="2818" width="28.375" style="127" customWidth="true"/>
    <col min="2819" max="2819" width="11.625" style="127" customWidth="true"/>
    <col min="2820" max="2820" width="11.125" style="127" customWidth="true"/>
    <col min="2821" max="2821" width="11" style="127" customWidth="true"/>
    <col min="2822" max="2822" width="11.375" style="127" customWidth="true"/>
    <col min="2823" max="3073" width="9" style="127"/>
    <col min="3074" max="3074" width="28.375" style="127" customWidth="true"/>
    <col min="3075" max="3075" width="11.625" style="127" customWidth="true"/>
    <col min="3076" max="3076" width="11.125" style="127" customWidth="true"/>
    <col min="3077" max="3077" width="11" style="127" customWidth="true"/>
    <col min="3078" max="3078" width="11.375" style="127" customWidth="true"/>
    <col min="3079" max="3329" width="9" style="127"/>
    <col min="3330" max="3330" width="28.375" style="127" customWidth="true"/>
    <col min="3331" max="3331" width="11.625" style="127" customWidth="true"/>
    <col min="3332" max="3332" width="11.125" style="127" customWidth="true"/>
    <col min="3333" max="3333" width="11" style="127" customWidth="true"/>
    <col min="3334" max="3334" width="11.375" style="127" customWidth="true"/>
    <col min="3335" max="3585" width="9" style="127"/>
    <col min="3586" max="3586" width="28.375" style="127" customWidth="true"/>
    <col min="3587" max="3587" width="11.625" style="127" customWidth="true"/>
    <col min="3588" max="3588" width="11.125" style="127" customWidth="true"/>
    <col min="3589" max="3589" width="11" style="127" customWidth="true"/>
    <col min="3590" max="3590" width="11.375" style="127" customWidth="true"/>
    <col min="3591" max="3841" width="9" style="127"/>
    <col min="3842" max="3842" width="28.375" style="127" customWidth="true"/>
    <col min="3843" max="3843" width="11.625" style="127" customWidth="true"/>
    <col min="3844" max="3844" width="11.125" style="127" customWidth="true"/>
    <col min="3845" max="3845" width="11" style="127" customWidth="true"/>
    <col min="3846" max="3846" width="11.375" style="127" customWidth="true"/>
    <col min="3847" max="4097" width="9" style="127"/>
    <col min="4098" max="4098" width="28.375" style="127" customWidth="true"/>
    <col min="4099" max="4099" width="11.625" style="127" customWidth="true"/>
    <col min="4100" max="4100" width="11.125" style="127" customWidth="true"/>
    <col min="4101" max="4101" width="11" style="127" customWidth="true"/>
    <col min="4102" max="4102" width="11.375" style="127" customWidth="true"/>
    <col min="4103" max="4353" width="9" style="127"/>
    <col min="4354" max="4354" width="28.375" style="127" customWidth="true"/>
    <col min="4355" max="4355" width="11.625" style="127" customWidth="true"/>
    <col min="4356" max="4356" width="11.125" style="127" customWidth="true"/>
    <col min="4357" max="4357" width="11" style="127" customWidth="true"/>
    <col min="4358" max="4358" width="11.375" style="127" customWidth="true"/>
    <col min="4359" max="4609" width="9" style="127"/>
    <col min="4610" max="4610" width="28.375" style="127" customWidth="true"/>
    <col min="4611" max="4611" width="11.625" style="127" customWidth="true"/>
    <col min="4612" max="4612" width="11.125" style="127" customWidth="true"/>
    <col min="4613" max="4613" width="11" style="127" customWidth="true"/>
    <col min="4614" max="4614" width="11.375" style="127" customWidth="true"/>
    <col min="4615" max="4865" width="9" style="127"/>
    <col min="4866" max="4866" width="28.375" style="127" customWidth="true"/>
    <col min="4867" max="4867" width="11.625" style="127" customWidth="true"/>
    <col min="4868" max="4868" width="11.125" style="127" customWidth="true"/>
    <col min="4869" max="4869" width="11" style="127" customWidth="true"/>
    <col min="4870" max="4870" width="11.375" style="127" customWidth="true"/>
    <col min="4871" max="5121" width="9" style="127"/>
    <col min="5122" max="5122" width="28.375" style="127" customWidth="true"/>
    <col min="5123" max="5123" width="11.625" style="127" customWidth="true"/>
    <col min="5124" max="5124" width="11.125" style="127" customWidth="true"/>
    <col min="5125" max="5125" width="11" style="127" customWidth="true"/>
    <col min="5126" max="5126" width="11.375" style="127" customWidth="true"/>
    <col min="5127" max="5377" width="9" style="127"/>
    <col min="5378" max="5378" width="28.375" style="127" customWidth="true"/>
    <col min="5379" max="5379" width="11.625" style="127" customWidth="true"/>
    <col min="5380" max="5380" width="11.125" style="127" customWidth="true"/>
    <col min="5381" max="5381" width="11" style="127" customWidth="true"/>
    <col min="5382" max="5382" width="11.375" style="127" customWidth="true"/>
    <col min="5383" max="5633" width="9" style="127"/>
    <col min="5634" max="5634" width="28.375" style="127" customWidth="true"/>
    <col min="5635" max="5635" width="11.625" style="127" customWidth="true"/>
    <col min="5636" max="5636" width="11.125" style="127" customWidth="true"/>
    <col min="5637" max="5637" width="11" style="127" customWidth="true"/>
    <col min="5638" max="5638" width="11.375" style="127" customWidth="true"/>
    <col min="5639" max="5889" width="9" style="127"/>
    <col min="5890" max="5890" width="28.375" style="127" customWidth="true"/>
    <col min="5891" max="5891" width="11.625" style="127" customWidth="true"/>
    <col min="5892" max="5892" width="11.125" style="127" customWidth="true"/>
    <col min="5893" max="5893" width="11" style="127" customWidth="true"/>
    <col min="5894" max="5894" width="11.375" style="127" customWidth="true"/>
    <col min="5895" max="6145" width="9" style="127"/>
    <col min="6146" max="6146" width="28.375" style="127" customWidth="true"/>
    <col min="6147" max="6147" width="11.625" style="127" customWidth="true"/>
    <col min="6148" max="6148" width="11.125" style="127" customWidth="true"/>
    <col min="6149" max="6149" width="11" style="127" customWidth="true"/>
    <col min="6150" max="6150" width="11.375" style="127" customWidth="true"/>
    <col min="6151" max="6401" width="9" style="127"/>
    <col min="6402" max="6402" width="28.375" style="127" customWidth="true"/>
    <col min="6403" max="6403" width="11.625" style="127" customWidth="true"/>
    <col min="6404" max="6404" width="11.125" style="127" customWidth="true"/>
    <col min="6405" max="6405" width="11" style="127" customWidth="true"/>
    <col min="6406" max="6406" width="11.375" style="127" customWidth="true"/>
    <col min="6407" max="6657" width="9" style="127"/>
    <col min="6658" max="6658" width="28.375" style="127" customWidth="true"/>
    <col min="6659" max="6659" width="11.625" style="127" customWidth="true"/>
    <col min="6660" max="6660" width="11.125" style="127" customWidth="true"/>
    <col min="6661" max="6661" width="11" style="127" customWidth="true"/>
    <col min="6662" max="6662" width="11.375" style="127" customWidth="true"/>
    <col min="6663" max="6913" width="9" style="127"/>
    <col min="6914" max="6914" width="28.375" style="127" customWidth="true"/>
    <col min="6915" max="6915" width="11.625" style="127" customWidth="true"/>
    <col min="6916" max="6916" width="11.125" style="127" customWidth="true"/>
    <col min="6917" max="6917" width="11" style="127" customWidth="true"/>
    <col min="6918" max="6918" width="11.375" style="127" customWidth="true"/>
    <col min="6919" max="7169" width="9" style="127"/>
    <col min="7170" max="7170" width="28.375" style="127" customWidth="true"/>
    <col min="7171" max="7171" width="11.625" style="127" customWidth="true"/>
    <col min="7172" max="7172" width="11.125" style="127" customWidth="true"/>
    <col min="7173" max="7173" width="11" style="127" customWidth="true"/>
    <col min="7174" max="7174" width="11.375" style="127" customWidth="true"/>
    <col min="7175" max="7425" width="9" style="127"/>
    <col min="7426" max="7426" width="28.375" style="127" customWidth="true"/>
    <col min="7427" max="7427" width="11.625" style="127" customWidth="true"/>
    <col min="7428" max="7428" width="11.125" style="127" customWidth="true"/>
    <col min="7429" max="7429" width="11" style="127" customWidth="true"/>
    <col min="7430" max="7430" width="11.375" style="127" customWidth="true"/>
    <col min="7431" max="7681" width="9" style="127"/>
    <col min="7682" max="7682" width="28.375" style="127" customWidth="true"/>
    <col min="7683" max="7683" width="11.625" style="127" customWidth="true"/>
    <col min="7684" max="7684" width="11.125" style="127" customWidth="true"/>
    <col min="7685" max="7685" width="11" style="127" customWidth="true"/>
    <col min="7686" max="7686" width="11.375" style="127" customWidth="true"/>
    <col min="7687" max="7937" width="9" style="127"/>
    <col min="7938" max="7938" width="28.375" style="127" customWidth="true"/>
    <col min="7939" max="7939" width="11.625" style="127" customWidth="true"/>
    <col min="7940" max="7940" width="11.125" style="127" customWidth="true"/>
    <col min="7941" max="7941" width="11" style="127" customWidth="true"/>
    <col min="7942" max="7942" width="11.375" style="127" customWidth="true"/>
    <col min="7943" max="8193" width="9" style="127"/>
    <col min="8194" max="8194" width="28.375" style="127" customWidth="true"/>
    <col min="8195" max="8195" width="11.625" style="127" customWidth="true"/>
    <col min="8196" max="8196" width="11.125" style="127" customWidth="true"/>
    <col min="8197" max="8197" width="11" style="127" customWidth="true"/>
    <col min="8198" max="8198" width="11.375" style="127" customWidth="true"/>
    <col min="8199" max="8449" width="9" style="127"/>
    <col min="8450" max="8450" width="28.375" style="127" customWidth="true"/>
    <col min="8451" max="8451" width="11.625" style="127" customWidth="true"/>
    <col min="8452" max="8452" width="11.125" style="127" customWidth="true"/>
    <col min="8453" max="8453" width="11" style="127" customWidth="true"/>
    <col min="8454" max="8454" width="11.375" style="127" customWidth="true"/>
    <col min="8455" max="8705" width="9" style="127"/>
    <col min="8706" max="8706" width="28.375" style="127" customWidth="true"/>
    <col min="8707" max="8707" width="11.625" style="127" customWidth="true"/>
    <col min="8708" max="8708" width="11.125" style="127" customWidth="true"/>
    <col min="8709" max="8709" width="11" style="127" customWidth="true"/>
    <col min="8710" max="8710" width="11.375" style="127" customWidth="true"/>
    <col min="8711" max="8961" width="9" style="127"/>
    <col min="8962" max="8962" width="28.375" style="127" customWidth="true"/>
    <col min="8963" max="8963" width="11.625" style="127" customWidth="true"/>
    <col min="8964" max="8964" width="11.125" style="127" customWidth="true"/>
    <col min="8965" max="8965" width="11" style="127" customWidth="true"/>
    <col min="8966" max="8966" width="11.375" style="127" customWidth="true"/>
    <col min="8967" max="9217" width="9" style="127"/>
    <col min="9218" max="9218" width="28.375" style="127" customWidth="true"/>
    <col min="9219" max="9219" width="11.625" style="127" customWidth="true"/>
    <col min="9220" max="9220" width="11.125" style="127" customWidth="true"/>
    <col min="9221" max="9221" width="11" style="127" customWidth="true"/>
    <col min="9222" max="9222" width="11.375" style="127" customWidth="true"/>
    <col min="9223" max="9473" width="9" style="127"/>
    <col min="9474" max="9474" width="28.375" style="127" customWidth="true"/>
    <col min="9475" max="9475" width="11.625" style="127" customWidth="true"/>
    <col min="9476" max="9476" width="11.125" style="127" customWidth="true"/>
    <col min="9477" max="9477" width="11" style="127" customWidth="true"/>
    <col min="9478" max="9478" width="11.375" style="127" customWidth="true"/>
    <col min="9479" max="9729" width="9" style="127"/>
    <col min="9730" max="9730" width="28.375" style="127" customWidth="true"/>
    <col min="9731" max="9731" width="11.625" style="127" customWidth="true"/>
    <col min="9732" max="9732" width="11.125" style="127" customWidth="true"/>
    <col min="9733" max="9733" width="11" style="127" customWidth="true"/>
    <col min="9734" max="9734" width="11.375" style="127" customWidth="true"/>
    <col min="9735" max="9985" width="9" style="127"/>
    <col min="9986" max="9986" width="28.375" style="127" customWidth="true"/>
    <col min="9987" max="9987" width="11.625" style="127" customWidth="true"/>
    <col min="9988" max="9988" width="11.125" style="127" customWidth="true"/>
    <col min="9989" max="9989" width="11" style="127" customWidth="true"/>
    <col min="9990" max="9990" width="11.375" style="127" customWidth="true"/>
    <col min="9991" max="10241" width="9" style="127"/>
    <col min="10242" max="10242" width="28.375" style="127" customWidth="true"/>
    <col min="10243" max="10243" width="11.625" style="127" customWidth="true"/>
    <col min="10244" max="10244" width="11.125" style="127" customWidth="true"/>
    <col min="10245" max="10245" width="11" style="127" customWidth="true"/>
    <col min="10246" max="10246" width="11.375" style="127" customWidth="true"/>
    <col min="10247" max="10497" width="9" style="127"/>
    <col min="10498" max="10498" width="28.375" style="127" customWidth="true"/>
    <col min="10499" max="10499" width="11.625" style="127" customWidth="true"/>
    <col min="10500" max="10500" width="11.125" style="127" customWidth="true"/>
    <col min="10501" max="10501" width="11" style="127" customWidth="true"/>
    <col min="10502" max="10502" width="11.375" style="127" customWidth="true"/>
    <col min="10503" max="10753" width="9" style="127"/>
    <col min="10754" max="10754" width="28.375" style="127" customWidth="true"/>
    <col min="10755" max="10755" width="11.625" style="127" customWidth="true"/>
    <col min="10756" max="10756" width="11.125" style="127" customWidth="true"/>
    <col min="10757" max="10757" width="11" style="127" customWidth="true"/>
    <col min="10758" max="10758" width="11.375" style="127" customWidth="true"/>
    <col min="10759" max="11009" width="9" style="127"/>
    <col min="11010" max="11010" width="28.375" style="127" customWidth="true"/>
    <col min="11011" max="11011" width="11.625" style="127" customWidth="true"/>
    <col min="11012" max="11012" width="11.125" style="127" customWidth="true"/>
    <col min="11013" max="11013" width="11" style="127" customWidth="true"/>
    <col min="11014" max="11014" width="11.375" style="127" customWidth="true"/>
    <col min="11015" max="11265" width="9" style="127"/>
    <col min="11266" max="11266" width="28.375" style="127" customWidth="true"/>
    <col min="11267" max="11267" width="11.625" style="127" customWidth="true"/>
    <col min="11268" max="11268" width="11.125" style="127" customWidth="true"/>
    <col min="11269" max="11269" width="11" style="127" customWidth="true"/>
    <col min="11270" max="11270" width="11.375" style="127" customWidth="true"/>
    <col min="11271" max="11521" width="9" style="127"/>
    <col min="11522" max="11522" width="28.375" style="127" customWidth="true"/>
    <col min="11523" max="11523" width="11.625" style="127" customWidth="true"/>
    <col min="11524" max="11524" width="11.125" style="127" customWidth="true"/>
    <col min="11525" max="11525" width="11" style="127" customWidth="true"/>
    <col min="11526" max="11526" width="11.375" style="127" customWidth="true"/>
    <col min="11527" max="11777" width="9" style="127"/>
    <col min="11778" max="11778" width="28.375" style="127" customWidth="true"/>
    <col min="11779" max="11779" width="11.625" style="127" customWidth="true"/>
    <col min="11780" max="11780" width="11.125" style="127" customWidth="true"/>
    <col min="11781" max="11781" width="11" style="127" customWidth="true"/>
    <col min="11782" max="11782" width="11.375" style="127" customWidth="true"/>
    <col min="11783" max="12033" width="9" style="127"/>
    <col min="12034" max="12034" width="28.375" style="127" customWidth="true"/>
    <col min="12035" max="12035" width="11.625" style="127" customWidth="true"/>
    <col min="12036" max="12036" width="11.125" style="127" customWidth="true"/>
    <col min="12037" max="12037" width="11" style="127" customWidth="true"/>
    <col min="12038" max="12038" width="11.375" style="127" customWidth="true"/>
    <col min="12039" max="12289" width="9" style="127"/>
    <col min="12290" max="12290" width="28.375" style="127" customWidth="true"/>
    <col min="12291" max="12291" width="11.625" style="127" customWidth="true"/>
    <col min="12292" max="12292" width="11.125" style="127" customWidth="true"/>
    <col min="12293" max="12293" width="11" style="127" customWidth="true"/>
    <col min="12294" max="12294" width="11.375" style="127" customWidth="true"/>
    <col min="12295" max="12545" width="9" style="127"/>
    <col min="12546" max="12546" width="28.375" style="127" customWidth="true"/>
    <col min="12547" max="12547" width="11.625" style="127" customWidth="true"/>
    <col min="12548" max="12548" width="11.125" style="127" customWidth="true"/>
    <col min="12549" max="12549" width="11" style="127" customWidth="true"/>
    <col min="12550" max="12550" width="11.375" style="127" customWidth="true"/>
    <col min="12551" max="12801" width="9" style="127"/>
    <col min="12802" max="12802" width="28.375" style="127" customWidth="true"/>
    <col min="12803" max="12803" width="11.625" style="127" customWidth="true"/>
    <col min="12804" max="12804" width="11.125" style="127" customWidth="true"/>
    <col min="12805" max="12805" width="11" style="127" customWidth="true"/>
    <col min="12806" max="12806" width="11.375" style="127" customWidth="true"/>
    <col min="12807" max="13057" width="9" style="127"/>
    <col min="13058" max="13058" width="28.375" style="127" customWidth="true"/>
    <col min="13059" max="13059" width="11.625" style="127" customWidth="true"/>
    <col min="13060" max="13060" width="11.125" style="127" customWidth="true"/>
    <col min="13061" max="13061" width="11" style="127" customWidth="true"/>
    <col min="13062" max="13062" width="11.375" style="127" customWidth="true"/>
    <col min="13063" max="13313" width="9" style="127"/>
    <col min="13314" max="13314" width="28.375" style="127" customWidth="true"/>
    <col min="13315" max="13315" width="11.625" style="127" customWidth="true"/>
    <col min="13316" max="13316" width="11.125" style="127" customWidth="true"/>
    <col min="13317" max="13317" width="11" style="127" customWidth="true"/>
    <col min="13318" max="13318" width="11.375" style="127" customWidth="true"/>
    <col min="13319" max="13569" width="9" style="127"/>
    <col min="13570" max="13570" width="28.375" style="127" customWidth="true"/>
    <col min="13571" max="13571" width="11.625" style="127" customWidth="true"/>
    <col min="13572" max="13572" width="11.125" style="127" customWidth="true"/>
    <col min="13573" max="13573" width="11" style="127" customWidth="true"/>
    <col min="13574" max="13574" width="11.375" style="127" customWidth="true"/>
    <col min="13575" max="13825" width="9" style="127"/>
    <col min="13826" max="13826" width="28.375" style="127" customWidth="true"/>
    <col min="13827" max="13827" width="11.625" style="127" customWidth="true"/>
    <col min="13828" max="13828" width="11.125" style="127" customWidth="true"/>
    <col min="13829" max="13829" width="11" style="127" customWidth="true"/>
    <col min="13830" max="13830" width="11.375" style="127" customWidth="true"/>
    <col min="13831" max="14081" width="9" style="127"/>
    <col min="14082" max="14082" width="28.375" style="127" customWidth="true"/>
    <col min="14083" max="14083" width="11.625" style="127" customWidth="true"/>
    <col min="14084" max="14084" width="11.125" style="127" customWidth="true"/>
    <col min="14085" max="14085" width="11" style="127" customWidth="true"/>
    <col min="14086" max="14086" width="11.375" style="127" customWidth="true"/>
    <col min="14087" max="14337" width="9" style="127"/>
    <col min="14338" max="14338" width="28.375" style="127" customWidth="true"/>
    <col min="14339" max="14339" width="11.625" style="127" customWidth="true"/>
    <col min="14340" max="14340" width="11.125" style="127" customWidth="true"/>
    <col min="14341" max="14341" width="11" style="127" customWidth="true"/>
    <col min="14342" max="14342" width="11.375" style="127" customWidth="true"/>
    <col min="14343" max="14593" width="9" style="127"/>
    <col min="14594" max="14594" width="28.375" style="127" customWidth="true"/>
    <col min="14595" max="14595" width="11.625" style="127" customWidth="true"/>
    <col min="14596" max="14596" width="11.125" style="127" customWidth="true"/>
    <col min="14597" max="14597" width="11" style="127" customWidth="true"/>
    <col min="14598" max="14598" width="11.375" style="127" customWidth="true"/>
    <col min="14599" max="14849" width="9" style="127"/>
    <col min="14850" max="14850" width="28.375" style="127" customWidth="true"/>
    <col min="14851" max="14851" width="11.625" style="127" customWidth="true"/>
    <col min="14852" max="14852" width="11.125" style="127" customWidth="true"/>
    <col min="14853" max="14853" width="11" style="127" customWidth="true"/>
    <col min="14854" max="14854" width="11.375" style="127" customWidth="true"/>
    <col min="14855" max="15105" width="9" style="127"/>
    <col min="15106" max="15106" width="28.375" style="127" customWidth="true"/>
    <col min="15107" max="15107" width="11.625" style="127" customWidth="true"/>
    <col min="15108" max="15108" width="11.125" style="127" customWidth="true"/>
    <col min="15109" max="15109" width="11" style="127" customWidth="true"/>
    <col min="15110" max="15110" width="11.375" style="127" customWidth="true"/>
    <col min="15111" max="15361" width="9" style="127"/>
    <col min="15362" max="15362" width="28.375" style="127" customWidth="true"/>
    <col min="15363" max="15363" width="11.625" style="127" customWidth="true"/>
    <col min="15364" max="15364" width="11.125" style="127" customWidth="true"/>
    <col min="15365" max="15365" width="11" style="127" customWidth="true"/>
    <col min="15366" max="15366" width="11.375" style="127" customWidth="true"/>
    <col min="15367" max="15617" width="9" style="127"/>
    <col min="15618" max="15618" width="28.375" style="127" customWidth="true"/>
    <col min="15619" max="15619" width="11.625" style="127" customWidth="true"/>
    <col min="15620" max="15620" width="11.125" style="127" customWidth="true"/>
    <col min="15621" max="15621" width="11" style="127" customWidth="true"/>
    <col min="15622" max="15622" width="11.375" style="127" customWidth="true"/>
    <col min="15623" max="15873" width="9" style="127"/>
    <col min="15874" max="15874" width="28.375" style="127" customWidth="true"/>
    <col min="15875" max="15875" width="11.625" style="127" customWidth="true"/>
    <col min="15876" max="15876" width="11.125" style="127" customWidth="true"/>
    <col min="15877" max="15877" width="11" style="127" customWidth="true"/>
    <col min="15878" max="15878" width="11.375" style="127" customWidth="true"/>
    <col min="15879" max="16129" width="9" style="127"/>
    <col min="16130" max="16130" width="28.375" style="127" customWidth="true"/>
    <col min="16131" max="16131" width="11.625" style="127" customWidth="true"/>
    <col min="16132" max="16132" width="11.125" style="127" customWidth="true"/>
    <col min="16133" max="16133" width="11" style="127" customWidth="true"/>
    <col min="16134" max="16134" width="11.375" style="127" customWidth="true"/>
    <col min="16135" max="16384" width="9" style="127"/>
  </cols>
  <sheetData>
    <row r="1" customHeight="true" spans="2:6">
      <c r="B1" s="158" t="s">
        <v>1659</v>
      </c>
      <c r="C1" s="158"/>
      <c r="D1" s="158"/>
      <c r="E1" s="158"/>
      <c r="F1" s="158"/>
    </row>
    <row r="2" customHeight="true" spans="6:6">
      <c r="F2" s="185" t="s">
        <v>1</v>
      </c>
    </row>
    <row r="3" s="175" customFormat="true" customHeight="true" spans="2:6">
      <c r="B3" s="69" t="s">
        <v>57</v>
      </c>
      <c r="C3" s="69" t="s">
        <v>3</v>
      </c>
      <c r="D3" s="69" t="s">
        <v>4</v>
      </c>
      <c r="E3" s="69" t="s">
        <v>5</v>
      </c>
      <c r="F3" s="69" t="s">
        <v>1377</v>
      </c>
    </row>
    <row r="4" s="175" customFormat="true" customHeight="true" spans="1:6">
      <c r="A4" s="131">
        <v>1030102</v>
      </c>
      <c r="B4" s="131" t="s">
        <v>1378</v>
      </c>
      <c r="C4" s="173"/>
      <c r="D4" s="173"/>
      <c r="E4" s="177"/>
      <c r="F4" s="186"/>
    </row>
    <row r="5" s="175" customFormat="true" customHeight="true" spans="1:6">
      <c r="A5" s="131">
        <v>1030106</v>
      </c>
      <c r="B5" s="131" t="s">
        <v>1379</v>
      </c>
      <c r="C5" s="173"/>
      <c r="D5" s="173"/>
      <c r="E5" s="177"/>
      <c r="F5" s="186"/>
    </row>
    <row r="6" s="175" customFormat="true" customHeight="true" spans="1:6">
      <c r="A6" s="131">
        <v>1030110</v>
      </c>
      <c r="B6" s="131" t="s">
        <v>1380</v>
      </c>
      <c r="C6" s="173"/>
      <c r="D6" s="173"/>
      <c r="E6" s="177"/>
      <c r="F6" s="186"/>
    </row>
    <row r="7" s="175" customFormat="true" customHeight="true" spans="1:6">
      <c r="A7" s="131">
        <v>1030112</v>
      </c>
      <c r="B7" s="131" t="s">
        <v>1381</v>
      </c>
      <c r="C7" s="173"/>
      <c r="D7" s="173"/>
      <c r="E7" s="177"/>
      <c r="F7" s="187"/>
    </row>
    <row r="8" s="175" customFormat="true" customHeight="true" spans="1:6">
      <c r="A8" s="131">
        <v>1030115</v>
      </c>
      <c r="B8" s="131" t="s">
        <v>1382</v>
      </c>
      <c r="C8" s="173"/>
      <c r="D8" s="173"/>
      <c r="E8" s="177"/>
      <c r="F8" s="187"/>
    </row>
    <row r="9" s="175" customFormat="true" customHeight="true" spans="1:6">
      <c r="A9" s="131">
        <v>1030119</v>
      </c>
      <c r="B9" s="131" t="s">
        <v>1656</v>
      </c>
      <c r="C9" s="173"/>
      <c r="D9" s="173"/>
      <c r="E9" s="177"/>
      <c r="F9" s="187"/>
    </row>
    <row r="10" s="175" customFormat="true" customHeight="true" spans="1:6">
      <c r="A10" s="131">
        <v>1030121</v>
      </c>
      <c r="B10" s="131" t="s">
        <v>1383</v>
      </c>
      <c r="C10" s="173"/>
      <c r="D10" s="173"/>
      <c r="E10" s="177"/>
      <c r="F10" s="187"/>
    </row>
    <row r="11" s="175" customFormat="true" customHeight="true" spans="1:6">
      <c r="A11" s="131">
        <v>1030129</v>
      </c>
      <c r="B11" s="131" t="s">
        <v>1384</v>
      </c>
      <c r="C11" s="173"/>
      <c r="D11" s="173"/>
      <c r="E11" s="177"/>
      <c r="F11" s="187"/>
    </row>
    <row r="12" s="175" customFormat="true" customHeight="true" spans="1:6">
      <c r="A12" s="131">
        <v>1030144</v>
      </c>
      <c r="B12" s="131" t="s">
        <v>1657</v>
      </c>
      <c r="C12" s="173"/>
      <c r="D12" s="173"/>
      <c r="E12" s="177"/>
      <c r="F12" s="187"/>
    </row>
    <row r="13" s="175" customFormat="true" customHeight="true" spans="1:9">
      <c r="A13" s="131">
        <v>1030146</v>
      </c>
      <c r="B13" s="131" t="s">
        <v>1385</v>
      </c>
      <c r="C13" s="173">
        <v>8900</v>
      </c>
      <c r="D13" s="173">
        <v>8900</v>
      </c>
      <c r="E13" s="177">
        <v>12441</v>
      </c>
      <c r="F13" s="187">
        <f>E13/D13</f>
        <v>1.39786516853933</v>
      </c>
      <c r="I13" s="189"/>
    </row>
    <row r="14" s="175" customFormat="true" customHeight="true" spans="1:9">
      <c r="A14" s="131">
        <v>1030147</v>
      </c>
      <c r="B14" s="131" t="s">
        <v>1386</v>
      </c>
      <c r="C14" s="173">
        <v>600</v>
      </c>
      <c r="D14" s="173">
        <v>600</v>
      </c>
      <c r="E14" s="177">
        <v>733</v>
      </c>
      <c r="F14" s="187">
        <f>E14/D14</f>
        <v>1.22166666666667</v>
      </c>
      <c r="I14" s="189"/>
    </row>
    <row r="15" s="175" customFormat="true" customHeight="true" spans="1:9">
      <c r="A15" s="131">
        <v>1030148</v>
      </c>
      <c r="B15" s="131" t="s">
        <v>1387</v>
      </c>
      <c r="C15" s="173">
        <v>175500</v>
      </c>
      <c r="D15" s="173">
        <v>175500</v>
      </c>
      <c r="E15" s="177">
        <v>171895</v>
      </c>
      <c r="F15" s="187">
        <f>E15/D15</f>
        <v>0.979458689458689</v>
      </c>
      <c r="I15" s="189"/>
    </row>
    <row r="16" s="175" customFormat="true" customHeight="true" spans="1:6">
      <c r="A16" s="131">
        <v>1030149</v>
      </c>
      <c r="B16" s="131" t="s">
        <v>1388</v>
      </c>
      <c r="C16" s="177"/>
      <c r="D16" s="177"/>
      <c r="E16" s="177"/>
      <c r="F16" s="187"/>
    </row>
    <row r="17" s="175" customFormat="true" customHeight="true" spans="1:6">
      <c r="A17" s="131">
        <v>1030150</v>
      </c>
      <c r="B17" s="131" t="s">
        <v>1389</v>
      </c>
      <c r="C17" s="177"/>
      <c r="D17" s="177"/>
      <c r="E17" s="177"/>
      <c r="F17" s="187"/>
    </row>
    <row r="18" s="175" customFormat="true" customHeight="true" spans="1:6">
      <c r="A18" s="131">
        <v>1030152</v>
      </c>
      <c r="B18" s="131" t="s">
        <v>1390</v>
      </c>
      <c r="C18" s="177"/>
      <c r="D18" s="177"/>
      <c r="E18" s="177"/>
      <c r="F18" s="187"/>
    </row>
    <row r="19" s="175" customFormat="true" customHeight="true" spans="1:6">
      <c r="A19" s="131">
        <v>1030153</v>
      </c>
      <c r="B19" s="131" t="s">
        <v>1391</v>
      </c>
      <c r="C19" s="177"/>
      <c r="D19" s="177"/>
      <c r="E19" s="177"/>
      <c r="F19" s="187"/>
    </row>
    <row r="20" s="175" customFormat="true" customHeight="true" spans="1:6">
      <c r="A20" s="131">
        <v>1030154</v>
      </c>
      <c r="B20" s="131" t="s">
        <v>1392</v>
      </c>
      <c r="C20" s="177"/>
      <c r="D20" s="177"/>
      <c r="E20" s="177"/>
      <c r="F20" s="187"/>
    </row>
    <row r="21" s="175" customFormat="true" customHeight="true" spans="1:6">
      <c r="A21" s="131">
        <v>1030155</v>
      </c>
      <c r="B21" s="131" t="s">
        <v>1393</v>
      </c>
      <c r="C21" s="177"/>
      <c r="D21" s="177"/>
      <c r="E21" s="177"/>
      <c r="F21" s="187"/>
    </row>
    <row r="22" s="175" customFormat="true" customHeight="true" spans="1:9">
      <c r="A22" s="131">
        <v>1030156</v>
      </c>
      <c r="B22" s="131" t="s">
        <v>1394</v>
      </c>
      <c r="C22" s="177">
        <v>4000</v>
      </c>
      <c r="D22" s="177">
        <v>4000</v>
      </c>
      <c r="E22" s="177">
        <v>6599</v>
      </c>
      <c r="F22" s="187">
        <f>E22/D22</f>
        <v>1.64975</v>
      </c>
      <c r="I22" s="189"/>
    </row>
    <row r="23" s="175" customFormat="true" customHeight="true" spans="1:6">
      <c r="A23" s="131">
        <v>1030157</v>
      </c>
      <c r="B23" s="131" t="s">
        <v>1395</v>
      </c>
      <c r="C23" s="177"/>
      <c r="D23" s="177"/>
      <c r="E23" s="177"/>
      <c r="F23" s="187"/>
    </row>
    <row r="24" s="175" customFormat="true" customHeight="true" spans="1:6">
      <c r="A24" s="131">
        <v>1030158</v>
      </c>
      <c r="B24" s="131" t="s">
        <v>1396</v>
      </c>
      <c r="C24" s="177"/>
      <c r="D24" s="177"/>
      <c r="E24" s="177"/>
      <c r="F24" s="187"/>
    </row>
    <row r="25" s="175" customFormat="true" customHeight="true" spans="1:6">
      <c r="A25" s="131">
        <v>1030159</v>
      </c>
      <c r="B25" s="131" t="s">
        <v>1397</v>
      </c>
      <c r="C25" s="177"/>
      <c r="D25" s="177"/>
      <c r="E25" s="177"/>
      <c r="F25" s="187"/>
    </row>
    <row r="26" s="175" customFormat="true" customHeight="true" spans="1:6">
      <c r="A26" s="131">
        <v>1030166</v>
      </c>
      <c r="B26" s="131" t="s">
        <v>1398</v>
      </c>
      <c r="C26" s="177"/>
      <c r="D26" s="177"/>
      <c r="E26" s="177"/>
      <c r="F26" s="187"/>
    </row>
    <row r="27" s="175" customFormat="true" customHeight="true" spans="1:6">
      <c r="A27" s="131">
        <v>1030168</v>
      </c>
      <c r="B27" s="131" t="s">
        <v>1399</v>
      </c>
      <c r="C27" s="177"/>
      <c r="D27" s="177"/>
      <c r="E27" s="177"/>
      <c r="F27" s="187"/>
    </row>
    <row r="28" s="175" customFormat="true" customHeight="true" spans="1:6">
      <c r="A28" s="131">
        <v>1030171</v>
      </c>
      <c r="B28" s="131" t="s">
        <v>1400</v>
      </c>
      <c r="C28" s="177"/>
      <c r="D28" s="177"/>
      <c r="E28" s="177"/>
      <c r="F28" s="187"/>
    </row>
    <row r="29" s="175" customFormat="true" customHeight="true" spans="1:6">
      <c r="A29" s="131">
        <v>1030175</v>
      </c>
      <c r="B29" s="131" t="s">
        <v>1401</v>
      </c>
      <c r="C29" s="177"/>
      <c r="D29" s="177"/>
      <c r="E29" s="177"/>
      <c r="F29" s="187"/>
    </row>
    <row r="30" s="175" customFormat="true" customHeight="true" spans="1:9">
      <c r="A30" s="131">
        <v>1030178</v>
      </c>
      <c r="B30" s="131" t="s">
        <v>1402</v>
      </c>
      <c r="C30" s="177">
        <v>3500</v>
      </c>
      <c r="D30" s="177">
        <v>3500</v>
      </c>
      <c r="E30" s="177">
        <v>900</v>
      </c>
      <c r="F30" s="187">
        <f>E30/D30</f>
        <v>0.257142857142857</v>
      </c>
      <c r="I30" s="189"/>
    </row>
    <row r="31" s="175" customFormat="true" customHeight="true" spans="1:6">
      <c r="A31" s="131">
        <v>1030180</v>
      </c>
      <c r="B31" s="131" t="s">
        <v>1403</v>
      </c>
      <c r="C31" s="177"/>
      <c r="D31" s="177"/>
      <c r="E31" s="177"/>
      <c r="F31" s="187"/>
    </row>
    <row r="32" s="175" customFormat="true" customHeight="true" spans="1:6">
      <c r="A32" s="131">
        <v>1030199</v>
      </c>
      <c r="B32" s="131" t="s">
        <v>1404</v>
      </c>
      <c r="C32" s="177"/>
      <c r="D32" s="177"/>
      <c r="E32" s="177"/>
      <c r="F32" s="187"/>
    </row>
    <row r="33" s="176" customFormat="true" customHeight="true" spans="1:9">
      <c r="A33" s="178"/>
      <c r="B33" s="179" t="s">
        <v>1405</v>
      </c>
      <c r="C33" s="180">
        <f>SUM(C4:C32)</f>
        <v>192500</v>
      </c>
      <c r="D33" s="180">
        <f>SUM(D4:D32)</f>
        <v>192500</v>
      </c>
      <c r="E33" s="180">
        <f>SUM(E4:E32)</f>
        <v>192568</v>
      </c>
      <c r="F33" s="188">
        <f>E33/D33</f>
        <v>1.00035324675325</v>
      </c>
      <c r="I33" s="190"/>
    </row>
    <row r="34" s="175" customFormat="true" customHeight="true" spans="2:6">
      <c r="B34" s="181" t="s">
        <v>1406</v>
      </c>
      <c r="C34" s="180"/>
      <c r="D34" s="180"/>
      <c r="E34" s="180">
        <f>E35+E37+E36</f>
        <v>281346</v>
      </c>
      <c r="F34" s="188"/>
    </row>
    <row r="35" s="175" customFormat="true" customHeight="true" spans="2:6">
      <c r="B35" s="172" t="s">
        <v>1407</v>
      </c>
      <c r="C35" s="180"/>
      <c r="D35" s="180"/>
      <c r="E35" s="177">
        <v>197200</v>
      </c>
      <c r="F35" s="180"/>
    </row>
    <row r="36" s="175" customFormat="true" customHeight="true" spans="2:6">
      <c r="B36" s="172" t="s">
        <v>1408</v>
      </c>
      <c r="C36" s="180"/>
      <c r="D36" s="180"/>
      <c r="E36" s="177">
        <v>39000</v>
      </c>
      <c r="F36" s="180"/>
    </row>
    <row r="37" s="175" customFormat="true" customHeight="true" spans="2:6">
      <c r="B37" s="172" t="s">
        <v>1409</v>
      </c>
      <c r="C37" s="180"/>
      <c r="D37" s="180"/>
      <c r="E37" s="177">
        <v>45146</v>
      </c>
      <c r="F37" s="180"/>
    </row>
    <row r="38" s="175" customFormat="true" customHeight="true" spans="2:6">
      <c r="B38" s="182" t="s">
        <v>35</v>
      </c>
      <c r="C38" s="166"/>
      <c r="D38" s="166"/>
      <c r="E38" s="180">
        <f>E39+E40</f>
        <v>3234</v>
      </c>
      <c r="F38" s="180"/>
    </row>
    <row r="39" s="175" customFormat="true" customHeight="true" spans="2:6">
      <c r="B39" s="172" t="s">
        <v>1410</v>
      </c>
      <c r="C39" s="166"/>
      <c r="D39" s="166"/>
      <c r="E39" s="177">
        <v>3234</v>
      </c>
      <c r="F39" s="177"/>
    </row>
    <row r="40" s="175" customFormat="true" customHeight="true" spans="2:6">
      <c r="B40" s="172" t="s">
        <v>1660</v>
      </c>
      <c r="C40" s="166"/>
      <c r="D40" s="166"/>
      <c r="E40" s="177"/>
      <c r="F40" s="177"/>
    </row>
    <row r="41" s="175" customFormat="true" customHeight="true" spans="2:6">
      <c r="B41" s="169" t="s">
        <v>48</v>
      </c>
      <c r="C41" s="182"/>
      <c r="D41" s="182"/>
      <c r="E41" s="180">
        <v>6673</v>
      </c>
      <c r="F41" s="180"/>
    </row>
    <row r="42" s="175" customFormat="true" customHeight="true" spans="2:6">
      <c r="B42" s="169" t="s">
        <v>50</v>
      </c>
      <c r="C42" s="182"/>
      <c r="D42" s="182"/>
      <c r="E42" s="180">
        <v>0</v>
      </c>
      <c r="F42" s="180"/>
    </row>
    <row r="43" s="175" customFormat="true" customHeight="true" spans="2:6">
      <c r="B43" s="183"/>
      <c r="C43" s="166"/>
      <c r="D43" s="166"/>
      <c r="E43" s="177"/>
      <c r="F43" s="177"/>
    </row>
    <row r="44" s="175" customFormat="true" customHeight="true" spans="2:6">
      <c r="B44" s="174" t="s">
        <v>1412</v>
      </c>
      <c r="C44" s="184">
        <f>C33+C16+C34+C41+C42</f>
        <v>192500</v>
      </c>
      <c r="D44" s="184">
        <f>D33+D16+D34+D41+D42</f>
        <v>192500</v>
      </c>
      <c r="E44" s="184">
        <f>E33+E16+E34+E41+E42+E38</f>
        <v>483821</v>
      </c>
      <c r="F44" s="180"/>
    </row>
  </sheetData>
  <mergeCells count="1">
    <mergeCell ref="B1:F1"/>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3"/>
  <sheetViews>
    <sheetView topLeftCell="B135" workbookViewId="0">
      <selection activeCell="I26" sqref="I26"/>
    </sheetView>
  </sheetViews>
  <sheetFormatPr defaultColWidth="9" defaultRowHeight="21.75" customHeight="true" outlineLevelCol="6"/>
  <cols>
    <col min="1" max="1" width="9" style="127" hidden="true" customWidth="true"/>
    <col min="2" max="2" width="55" style="127" customWidth="true"/>
    <col min="3" max="3" width="13.25" style="157" customWidth="true"/>
    <col min="4" max="4" width="9" style="127"/>
    <col min="5" max="6" width="9" style="127" customWidth="true"/>
    <col min="7" max="7" width="11.75" style="127"/>
    <col min="8" max="249" width="9" style="127"/>
    <col min="250" max="250" width="55" style="127" customWidth="true"/>
    <col min="251" max="251" width="13.25" style="127" customWidth="true"/>
    <col min="252" max="253" width="9" style="127"/>
    <col min="254" max="262" width="9" style="127" hidden="true" customWidth="true"/>
    <col min="263" max="505" width="9" style="127"/>
    <col min="506" max="506" width="55" style="127" customWidth="true"/>
    <col min="507" max="507" width="13.25" style="127" customWidth="true"/>
    <col min="508" max="509" width="9" style="127"/>
    <col min="510" max="518" width="9" style="127" hidden="true" customWidth="true"/>
    <col min="519" max="761" width="9" style="127"/>
    <col min="762" max="762" width="55" style="127" customWidth="true"/>
    <col min="763" max="763" width="13.25" style="127" customWidth="true"/>
    <col min="764" max="765" width="9" style="127"/>
    <col min="766" max="774" width="9" style="127" hidden="true" customWidth="true"/>
    <col min="775" max="1017" width="9" style="127"/>
    <col min="1018" max="1018" width="55" style="127" customWidth="true"/>
    <col min="1019" max="1019" width="13.25" style="127" customWidth="true"/>
    <col min="1020" max="1021" width="9" style="127"/>
    <col min="1022" max="1030" width="9" style="127" hidden="true" customWidth="true"/>
    <col min="1031" max="1273" width="9" style="127"/>
    <col min="1274" max="1274" width="55" style="127" customWidth="true"/>
    <col min="1275" max="1275" width="13.25" style="127" customWidth="true"/>
    <col min="1276" max="1277" width="9" style="127"/>
    <col min="1278" max="1286" width="9" style="127" hidden="true" customWidth="true"/>
    <col min="1287" max="1529" width="9" style="127"/>
    <col min="1530" max="1530" width="55" style="127" customWidth="true"/>
    <col min="1531" max="1531" width="13.25" style="127" customWidth="true"/>
    <col min="1532" max="1533" width="9" style="127"/>
    <col min="1534" max="1542" width="9" style="127" hidden="true" customWidth="true"/>
    <col min="1543" max="1785" width="9" style="127"/>
    <col min="1786" max="1786" width="55" style="127" customWidth="true"/>
    <col min="1787" max="1787" width="13.25" style="127" customWidth="true"/>
    <col min="1788" max="1789" width="9" style="127"/>
    <col min="1790" max="1798" width="9" style="127" hidden="true" customWidth="true"/>
    <col min="1799" max="2041" width="9" style="127"/>
    <col min="2042" max="2042" width="55" style="127" customWidth="true"/>
    <col min="2043" max="2043" width="13.25" style="127" customWidth="true"/>
    <col min="2044" max="2045" width="9" style="127"/>
    <col min="2046" max="2054" width="9" style="127" hidden="true" customWidth="true"/>
    <col min="2055" max="2297" width="9" style="127"/>
    <col min="2298" max="2298" width="55" style="127" customWidth="true"/>
    <col min="2299" max="2299" width="13.25" style="127" customWidth="true"/>
    <col min="2300" max="2301" width="9" style="127"/>
    <col min="2302" max="2310" width="9" style="127" hidden="true" customWidth="true"/>
    <col min="2311" max="2553" width="9" style="127"/>
    <col min="2554" max="2554" width="55" style="127" customWidth="true"/>
    <col min="2555" max="2555" width="13.25" style="127" customWidth="true"/>
    <col min="2556" max="2557" width="9" style="127"/>
    <col min="2558" max="2566" width="9" style="127" hidden="true" customWidth="true"/>
    <col min="2567" max="2809" width="9" style="127"/>
    <col min="2810" max="2810" width="55" style="127" customWidth="true"/>
    <col min="2811" max="2811" width="13.25" style="127" customWidth="true"/>
    <col min="2812" max="2813" width="9" style="127"/>
    <col min="2814" max="2822" width="9" style="127" hidden="true" customWidth="true"/>
    <col min="2823" max="3065" width="9" style="127"/>
    <col min="3066" max="3066" width="55" style="127" customWidth="true"/>
    <col min="3067" max="3067" width="13.25" style="127" customWidth="true"/>
    <col min="3068" max="3069" width="9" style="127"/>
    <col min="3070" max="3078" width="9" style="127" hidden="true" customWidth="true"/>
    <col min="3079" max="3321" width="9" style="127"/>
    <col min="3322" max="3322" width="55" style="127" customWidth="true"/>
    <col min="3323" max="3323" width="13.25" style="127" customWidth="true"/>
    <col min="3324" max="3325" width="9" style="127"/>
    <col min="3326" max="3334" width="9" style="127" hidden="true" customWidth="true"/>
    <col min="3335" max="3577" width="9" style="127"/>
    <col min="3578" max="3578" width="55" style="127" customWidth="true"/>
    <col min="3579" max="3579" width="13.25" style="127" customWidth="true"/>
    <col min="3580" max="3581" width="9" style="127"/>
    <col min="3582" max="3590" width="9" style="127" hidden="true" customWidth="true"/>
    <col min="3591" max="3833" width="9" style="127"/>
    <col min="3834" max="3834" width="55" style="127" customWidth="true"/>
    <col min="3835" max="3835" width="13.25" style="127" customWidth="true"/>
    <col min="3836" max="3837" width="9" style="127"/>
    <col min="3838" max="3846" width="9" style="127" hidden="true" customWidth="true"/>
    <col min="3847" max="4089" width="9" style="127"/>
    <col min="4090" max="4090" width="55" style="127" customWidth="true"/>
    <col min="4091" max="4091" width="13.25" style="127" customWidth="true"/>
    <col min="4092" max="4093" width="9" style="127"/>
    <col min="4094" max="4102" width="9" style="127" hidden="true" customWidth="true"/>
    <col min="4103" max="4345" width="9" style="127"/>
    <col min="4346" max="4346" width="55" style="127" customWidth="true"/>
    <col min="4347" max="4347" width="13.25" style="127" customWidth="true"/>
    <col min="4348" max="4349" width="9" style="127"/>
    <col min="4350" max="4358" width="9" style="127" hidden="true" customWidth="true"/>
    <col min="4359" max="4601" width="9" style="127"/>
    <col min="4602" max="4602" width="55" style="127" customWidth="true"/>
    <col min="4603" max="4603" width="13.25" style="127" customWidth="true"/>
    <col min="4604" max="4605" width="9" style="127"/>
    <col min="4606" max="4614" width="9" style="127" hidden="true" customWidth="true"/>
    <col min="4615" max="4857" width="9" style="127"/>
    <col min="4858" max="4858" width="55" style="127" customWidth="true"/>
    <col min="4859" max="4859" width="13.25" style="127" customWidth="true"/>
    <col min="4860" max="4861" width="9" style="127"/>
    <col min="4862" max="4870" width="9" style="127" hidden="true" customWidth="true"/>
    <col min="4871" max="5113" width="9" style="127"/>
    <col min="5114" max="5114" width="55" style="127" customWidth="true"/>
    <col min="5115" max="5115" width="13.25" style="127" customWidth="true"/>
    <col min="5116" max="5117" width="9" style="127"/>
    <col min="5118" max="5126" width="9" style="127" hidden="true" customWidth="true"/>
    <col min="5127" max="5369" width="9" style="127"/>
    <col min="5370" max="5370" width="55" style="127" customWidth="true"/>
    <col min="5371" max="5371" width="13.25" style="127" customWidth="true"/>
    <col min="5372" max="5373" width="9" style="127"/>
    <col min="5374" max="5382" width="9" style="127" hidden="true" customWidth="true"/>
    <col min="5383" max="5625" width="9" style="127"/>
    <col min="5626" max="5626" width="55" style="127" customWidth="true"/>
    <col min="5627" max="5627" width="13.25" style="127" customWidth="true"/>
    <col min="5628" max="5629" width="9" style="127"/>
    <col min="5630" max="5638" width="9" style="127" hidden="true" customWidth="true"/>
    <col min="5639" max="5881" width="9" style="127"/>
    <col min="5882" max="5882" width="55" style="127" customWidth="true"/>
    <col min="5883" max="5883" width="13.25" style="127" customWidth="true"/>
    <col min="5884" max="5885" width="9" style="127"/>
    <col min="5886" max="5894" width="9" style="127" hidden="true" customWidth="true"/>
    <col min="5895" max="6137" width="9" style="127"/>
    <col min="6138" max="6138" width="55" style="127" customWidth="true"/>
    <col min="6139" max="6139" width="13.25" style="127" customWidth="true"/>
    <col min="6140" max="6141" width="9" style="127"/>
    <col min="6142" max="6150" width="9" style="127" hidden="true" customWidth="true"/>
    <col min="6151" max="6393" width="9" style="127"/>
    <col min="6394" max="6394" width="55" style="127" customWidth="true"/>
    <col min="6395" max="6395" width="13.25" style="127" customWidth="true"/>
    <col min="6396" max="6397" width="9" style="127"/>
    <col min="6398" max="6406" width="9" style="127" hidden="true" customWidth="true"/>
    <col min="6407" max="6649" width="9" style="127"/>
    <col min="6650" max="6650" width="55" style="127" customWidth="true"/>
    <col min="6651" max="6651" width="13.25" style="127" customWidth="true"/>
    <col min="6652" max="6653" width="9" style="127"/>
    <col min="6654" max="6662" width="9" style="127" hidden="true" customWidth="true"/>
    <col min="6663" max="6905" width="9" style="127"/>
    <col min="6906" max="6906" width="55" style="127" customWidth="true"/>
    <col min="6907" max="6907" width="13.25" style="127" customWidth="true"/>
    <col min="6908" max="6909" width="9" style="127"/>
    <col min="6910" max="6918" width="9" style="127" hidden="true" customWidth="true"/>
    <col min="6919" max="7161" width="9" style="127"/>
    <col min="7162" max="7162" width="55" style="127" customWidth="true"/>
    <col min="7163" max="7163" width="13.25" style="127" customWidth="true"/>
    <col min="7164" max="7165" width="9" style="127"/>
    <col min="7166" max="7174" width="9" style="127" hidden="true" customWidth="true"/>
    <col min="7175" max="7417" width="9" style="127"/>
    <col min="7418" max="7418" width="55" style="127" customWidth="true"/>
    <col min="7419" max="7419" width="13.25" style="127" customWidth="true"/>
    <col min="7420" max="7421" width="9" style="127"/>
    <col min="7422" max="7430" width="9" style="127" hidden="true" customWidth="true"/>
    <col min="7431" max="7673" width="9" style="127"/>
    <col min="7674" max="7674" width="55" style="127" customWidth="true"/>
    <col min="7675" max="7675" width="13.25" style="127" customWidth="true"/>
    <col min="7676" max="7677" width="9" style="127"/>
    <col min="7678" max="7686" width="9" style="127" hidden="true" customWidth="true"/>
    <col min="7687" max="7929" width="9" style="127"/>
    <col min="7930" max="7930" width="55" style="127" customWidth="true"/>
    <col min="7931" max="7931" width="13.25" style="127" customWidth="true"/>
    <col min="7932" max="7933" width="9" style="127"/>
    <col min="7934" max="7942" width="9" style="127" hidden="true" customWidth="true"/>
    <col min="7943" max="8185" width="9" style="127"/>
    <col min="8186" max="8186" width="55" style="127" customWidth="true"/>
    <col min="8187" max="8187" width="13.25" style="127" customWidth="true"/>
    <col min="8188" max="8189" width="9" style="127"/>
    <col min="8190" max="8198" width="9" style="127" hidden="true" customWidth="true"/>
    <col min="8199" max="8441" width="9" style="127"/>
    <col min="8442" max="8442" width="55" style="127" customWidth="true"/>
    <col min="8443" max="8443" width="13.25" style="127" customWidth="true"/>
    <col min="8444" max="8445" width="9" style="127"/>
    <col min="8446" max="8454" width="9" style="127" hidden="true" customWidth="true"/>
    <col min="8455" max="8697" width="9" style="127"/>
    <col min="8698" max="8698" width="55" style="127" customWidth="true"/>
    <col min="8699" max="8699" width="13.25" style="127" customWidth="true"/>
    <col min="8700" max="8701" width="9" style="127"/>
    <col min="8702" max="8710" width="9" style="127" hidden="true" customWidth="true"/>
    <col min="8711" max="8953" width="9" style="127"/>
    <col min="8954" max="8954" width="55" style="127" customWidth="true"/>
    <col min="8955" max="8955" width="13.25" style="127" customWidth="true"/>
    <col min="8956" max="8957" width="9" style="127"/>
    <col min="8958" max="8966" width="9" style="127" hidden="true" customWidth="true"/>
    <col min="8967" max="9209" width="9" style="127"/>
    <col min="9210" max="9210" width="55" style="127" customWidth="true"/>
    <col min="9211" max="9211" width="13.25" style="127" customWidth="true"/>
    <col min="9212" max="9213" width="9" style="127"/>
    <col min="9214" max="9222" width="9" style="127" hidden="true" customWidth="true"/>
    <col min="9223" max="9465" width="9" style="127"/>
    <col min="9466" max="9466" width="55" style="127" customWidth="true"/>
    <col min="9467" max="9467" width="13.25" style="127" customWidth="true"/>
    <col min="9468" max="9469" width="9" style="127"/>
    <col min="9470" max="9478" width="9" style="127" hidden="true" customWidth="true"/>
    <col min="9479" max="9721" width="9" style="127"/>
    <col min="9722" max="9722" width="55" style="127" customWidth="true"/>
    <col min="9723" max="9723" width="13.25" style="127" customWidth="true"/>
    <col min="9724" max="9725" width="9" style="127"/>
    <col min="9726" max="9734" width="9" style="127" hidden="true" customWidth="true"/>
    <col min="9735" max="9977" width="9" style="127"/>
    <col min="9978" max="9978" width="55" style="127" customWidth="true"/>
    <col min="9979" max="9979" width="13.25" style="127" customWidth="true"/>
    <col min="9980" max="9981" width="9" style="127"/>
    <col min="9982" max="9990" width="9" style="127" hidden="true" customWidth="true"/>
    <col min="9991" max="10233" width="9" style="127"/>
    <col min="10234" max="10234" width="55" style="127" customWidth="true"/>
    <col min="10235" max="10235" width="13.25" style="127" customWidth="true"/>
    <col min="10236" max="10237" width="9" style="127"/>
    <col min="10238" max="10246" width="9" style="127" hidden="true" customWidth="true"/>
    <col min="10247" max="10489" width="9" style="127"/>
    <col min="10490" max="10490" width="55" style="127" customWidth="true"/>
    <col min="10491" max="10491" width="13.25" style="127" customWidth="true"/>
    <col min="10492" max="10493" width="9" style="127"/>
    <col min="10494" max="10502" width="9" style="127" hidden="true" customWidth="true"/>
    <col min="10503" max="10745" width="9" style="127"/>
    <col min="10746" max="10746" width="55" style="127" customWidth="true"/>
    <col min="10747" max="10747" width="13.25" style="127" customWidth="true"/>
    <col min="10748" max="10749" width="9" style="127"/>
    <col min="10750" max="10758" width="9" style="127" hidden="true" customWidth="true"/>
    <col min="10759" max="11001" width="9" style="127"/>
    <col min="11002" max="11002" width="55" style="127" customWidth="true"/>
    <col min="11003" max="11003" width="13.25" style="127" customWidth="true"/>
    <col min="11004" max="11005" width="9" style="127"/>
    <col min="11006" max="11014" width="9" style="127" hidden="true" customWidth="true"/>
    <col min="11015" max="11257" width="9" style="127"/>
    <col min="11258" max="11258" width="55" style="127" customWidth="true"/>
    <col min="11259" max="11259" width="13.25" style="127" customWidth="true"/>
    <col min="11260" max="11261" width="9" style="127"/>
    <col min="11262" max="11270" width="9" style="127" hidden="true" customWidth="true"/>
    <col min="11271" max="11513" width="9" style="127"/>
    <col min="11514" max="11514" width="55" style="127" customWidth="true"/>
    <col min="11515" max="11515" width="13.25" style="127" customWidth="true"/>
    <col min="11516" max="11517" width="9" style="127"/>
    <col min="11518" max="11526" width="9" style="127" hidden="true" customWidth="true"/>
    <col min="11527" max="11769" width="9" style="127"/>
    <col min="11770" max="11770" width="55" style="127" customWidth="true"/>
    <col min="11771" max="11771" width="13.25" style="127" customWidth="true"/>
    <col min="11772" max="11773" width="9" style="127"/>
    <col min="11774" max="11782" width="9" style="127" hidden="true" customWidth="true"/>
    <col min="11783" max="12025" width="9" style="127"/>
    <col min="12026" max="12026" width="55" style="127" customWidth="true"/>
    <col min="12027" max="12027" width="13.25" style="127" customWidth="true"/>
    <col min="12028" max="12029" width="9" style="127"/>
    <col min="12030" max="12038" width="9" style="127" hidden="true" customWidth="true"/>
    <col min="12039" max="12281" width="9" style="127"/>
    <col min="12282" max="12282" width="55" style="127" customWidth="true"/>
    <col min="12283" max="12283" width="13.25" style="127" customWidth="true"/>
    <col min="12284" max="12285" width="9" style="127"/>
    <col min="12286" max="12294" width="9" style="127" hidden="true" customWidth="true"/>
    <col min="12295" max="12537" width="9" style="127"/>
    <col min="12538" max="12538" width="55" style="127" customWidth="true"/>
    <col min="12539" max="12539" width="13.25" style="127" customWidth="true"/>
    <col min="12540" max="12541" width="9" style="127"/>
    <col min="12542" max="12550" width="9" style="127" hidden="true" customWidth="true"/>
    <col min="12551" max="12793" width="9" style="127"/>
    <col min="12794" max="12794" width="55" style="127" customWidth="true"/>
    <col min="12795" max="12795" width="13.25" style="127" customWidth="true"/>
    <col min="12796" max="12797" width="9" style="127"/>
    <col min="12798" max="12806" width="9" style="127" hidden="true" customWidth="true"/>
    <col min="12807" max="13049" width="9" style="127"/>
    <col min="13050" max="13050" width="55" style="127" customWidth="true"/>
    <col min="13051" max="13051" width="13.25" style="127" customWidth="true"/>
    <col min="13052" max="13053" width="9" style="127"/>
    <col min="13054" max="13062" width="9" style="127" hidden="true" customWidth="true"/>
    <col min="13063" max="13305" width="9" style="127"/>
    <col min="13306" max="13306" width="55" style="127" customWidth="true"/>
    <col min="13307" max="13307" width="13.25" style="127" customWidth="true"/>
    <col min="13308" max="13309" width="9" style="127"/>
    <col min="13310" max="13318" width="9" style="127" hidden="true" customWidth="true"/>
    <col min="13319" max="13561" width="9" style="127"/>
    <col min="13562" max="13562" width="55" style="127" customWidth="true"/>
    <col min="13563" max="13563" width="13.25" style="127" customWidth="true"/>
    <col min="13564" max="13565" width="9" style="127"/>
    <col min="13566" max="13574" width="9" style="127" hidden="true" customWidth="true"/>
    <col min="13575" max="13817" width="9" style="127"/>
    <col min="13818" max="13818" width="55" style="127" customWidth="true"/>
    <col min="13819" max="13819" width="13.25" style="127" customWidth="true"/>
    <col min="13820" max="13821" width="9" style="127"/>
    <col min="13822" max="13830" width="9" style="127" hidden="true" customWidth="true"/>
    <col min="13831" max="14073" width="9" style="127"/>
    <col min="14074" max="14074" width="55" style="127" customWidth="true"/>
    <col min="14075" max="14075" width="13.25" style="127" customWidth="true"/>
    <col min="14076" max="14077" width="9" style="127"/>
    <col min="14078" max="14086" width="9" style="127" hidden="true" customWidth="true"/>
    <col min="14087" max="14329" width="9" style="127"/>
    <col min="14330" max="14330" width="55" style="127" customWidth="true"/>
    <col min="14331" max="14331" width="13.25" style="127" customWidth="true"/>
    <col min="14332" max="14333" width="9" style="127"/>
    <col min="14334" max="14342" width="9" style="127" hidden="true" customWidth="true"/>
    <col min="14343" max="14585" width="9" style="127"/>
    <col min="14586" max="14586" width="55" style="127" customWidth="true"/>
    <col min="14587" max="14587" width="13.25" style="127" customWidth="true"/>
    <col min="14588" max="14589" width="9" style="127"/>
    <col min="14590" max="14598" width="9" style="127" hidden="true" customWidth="true"/>
    <col min="14599" max="14841" width="9" style="127"/>
    <col min="14842" max="14842" width="55" style="127" customWidth="true"/>
    <col min="14843" max="14843" width="13.25" style="127" customWidth="true"/>
    <col min="14844" max="14845" width="9" style="127"/>
    <col min="14846" max="14854" width="9" style="127" hidden="true" customWidth="true"/>
    <col min="14855" max="15097" width="9" style="127"/>
    <col min="15098" max="15098" width="55" style="127" customWidth="true"/>
    <col min="15099" max="15099" width="13.25" style="127" customWidth="true"/>
    <col min="15100" max="15101" width="9" style="127"/>
    <col min="15102" max="15110" width="9" style="127" hidden="true" customWidth="true"/>
    <col min="15111" max="15353" width="9" style="127"/>
    <col min="15354" max="15354" width="55" style="127" customWidth="true"/>
    <col min="15355" max="15355" width="13.25" style="127" customWidth="true"/>
    <col min="15356" max="15357" width="9" style="127"/>
    <col min="15358" max="15366" width="9" style="127" hidden="true" customWidth="true"/>
    <col min="15367" max="15609" width="9" style="127"/>
    <col min="15610" max="15610" width="55" style="127" customWidth="true"/>
    <col min="15611" max="15611" width="13.25" style="127" customWidth="true"/>
    <col min="15612" max="15613" width="9" style="127"/>
    <col min="15614" max="15622" width="9" style="127" hidden="true" customWidth="true"/>
    <col min="15623" max="15865" width="9" style="127"/>
    <col min="15866" max="15866" width="55" style="127" customWidth="true"/>
    <col min="15867" max="15867" width="13.25" style="127" customWidth="true"/>
    <col min="15868" max="15869" width="9" style="127"/>
    <col min="15870" max="15878" width="9" style="127" hidden="true" customWidth="true"/>
    <col min="15879" max="16121" width="9" style="127"/>
    <col min="16122" max="16122" width="55" style="127" customWidth="true"/>
    <col min="16123" max="16123" width="13.25" style="127" customWidth="true"/>
    <col min="16124" max="16125" width="9" style="127"/>
    <col min="16126" max="16134" width="9" style="127" hidden="true" customWidth="true"/>
    <col min="16135" max="16384" width="9" style="127"/>
  </cols>
  <sheetData>
    <row r="1" ht="24.75" customHeight="true" spans="2:3">
      <c r="B1" s="158" t="s">
        <v>1661</v>
      </c>
      <c r="C1" s="158"/>
    </row>
    <row r="2" customHeight="true" spans="3:3">
      <c r="C2" s="159" t="s">
        <v>1</v>
      </c>
    </row>
    <row r="3" s="156" customFormat="true" customHeight="true" spans="1:3">
      <c r="A3" s="69" t="s">
        <v>1414</v>
      </c>
      <c r="B3" s="69" t="s">
        <v>57</v>
      </c>
      <c r="C3" s="160" t="s">
        <v>5</v>
      </c>
    </row>
    <row r="4" s="156" customFormat="true" customHeight="true" spans="1:3">
      <c r="A4" s="131">
        <v>206</v>
      </c>
      <c r="B4" s="161" t="s">
        <v>352</v>
      </c>
      <c r="C4" s="162">
        <v>0</v>
      </c>
    </row>
    <row r="5" s="156" customFormat="true" customHeight="true" spans="1:3">
      <c r="A5" s="131">
        <v>20610</v>
      </c>
      <c r="B5" s="161" t="s">
        <v>1415</v>
      </c>
      <c r="C5" s="162">
        <v>0</v>
      </c>
    </row>
    <row r="6" s="156" customFormat="true" customHeight="true" spans="1:3">
      <c r="A6" s="131">
        <v>2061001</v>
      </c>
      <c r="B6" s="163" t="s">
        <v>1416</v>
      </c>
      <c r="C6" s="162">
        <v>0</v>
      </c>
    </row>
    <row r="7" s="156" customFormat="true" customHeight="true" spans="1:3">
      <c r="A7" s="131">
        <v>2061002</v>
      </c>
      <c r="B7" s="163" t="s">
        <v>1417</v>
      </c>
      <c r="C7" s="162">
        <v>0</v>
      </c>
    </row>
    <row r="8" s="156" customFormat="true" customHeight="true" spans="1:3">
      <c r="A8" s="131">
        <v>2061003</v>
      </c>
      <c r="B8" s="163" t="s">
        <v>1418</v>
      </c>
      <c r="C8" s="162">
        <v>0</v>
      </c>
    </row>
    <row r="9" s="156" customFormat="true" customHeight="true" spans="1:3">
      <c r="A9" s="131">
        <v>2061004</v>
      </c>
      <c r="B9" s="163" t="s">
        <v>1419</v>
      </c>
      <c r="C9" s="162">
        <v>0</v>
      </c>
    </row>
    <row r="10" s="156" customFormat="true" customHeight="true" spans="1:3">
      <c r="A10" s="131">
        <v>2061005</v>
      </c>
      <c r="B10" s="163" t="s">
        <v>1420</v>
      </c>
      <c r="C10" s="162">
        <v>0</v>
      </c>
    </row>
    <row r="11" s="156" customFormat="true" customHeight="true" spans="1:3">
      <c r="A11" s="131">
        <v>2061099</v>
      </c>
      <c r="B11" s="163" t="s">
        <v>1421</v>
      </c>
      <c r="C11" s="162">
        <v>0</v>
      </c>
    </row>
    <row r="12" s="156" customFormat="true" customHeight="true" spans="1:3">
      <c r="A12" s="131">
        <v>207</v>
      </c>
      <c r="B12" s="161" t="s">
        <v>399</v>
      </c>
      <c r="C12" s="162">
        <v>0</v>
      </c>
    </row>
    <row r="13" s="156" customFormat="true" customHeight="true" spans="1:3">
      <c r="A13" s="131">
        <v>20707</v>
      </c>
      <c r="B13" s="161" t="s">
        <v>1422</v>
      </c>
      <c r="C13" s="162">
        <v>0</v>
      </c>
    </row>
    <row r="14" s="156" customFormat="true" customHeight="true" spans="1:3">
      <c r="A14" s="131">
        <v>2070701</v>
      </c>
      <c r="B14" s="163" t="s">
        <v>1423</v>
      </c>
      <c r="C14" s="162">
        <v>0</v>
      </c>
    </row>
    <row r="15" s="156" customFormat="true" customHeight="true" spans="1:3">
      <c r="A15" s="131">
        <v>2070702</v>
      </c>
      <c r="B15" s="163" t="s">
        <v>1424</v>
      </c>
      <c r="C15" s="162">
        <v>0</v>
      </c>
    </row>
    <row r="16" s="156" customFormat="true" customHeight="true" spans="1:3">
      <c r="A16" s="131">
        <v>2070703</v>
      </c>
      <c r="B16" s="163" t="s">
        <v>1425</v>
      </c>
      <c r="C16" s="162">
        <v>0</v>
      </c>
    </row>
    <row r="17" s="156" customFormat="true" customHeight="true" spans="1:3">
      <c r="A17" s="131">
        <v>2070799</v>
      </c>
      <c r="B17" s="163" t="s">
        <v>1426</v>
      </c>
      <c r="C17" s="162">
        <v>0</v>
      </c>
    </row>
    <row r="18" s="156" customFormat="true" customHeight="true" spans="1:3">
      <c r="A18" s="131">
        <v>20709</v>
      </c>
      <c r="B18" s="163" t="s">
        <v>1427</v>
      </c>
      <c r="C18" s="162">
        <v>0</v>
      </c>
    </row>
    <row r="19" s="156" customFormat="true" customHeight="true" spans="1:3">
      <c r="A19" s="131">
        <v>2070901</v>
      </c>
      <c r="B19" s="161" t="s">
        <v>1428</v>
      </c>
      <c r="C19" s="162">
        <v>0</v>
      </c>
    </row>
    <row r="20" s="156" customFormat="true" customHeight="true" spans="1:3">
      <c r="A20" s="131">
        <v>2070902</v>
      </c>
      <c r="B20" s="163" t="s">
        <v>1429</v>
      </c>
      <c r="C20" s="162">
        <v>0</v>
      </c>
    </row>
    <row r="21" s="156" customFormat="true" customHeight="true" spans="1:3">
      <c r="A21" s="131">
        <v>2070903</v>
      </c>
      <c r="B21" s="163" t="s">
        <v>1430</v>
      </c>
      <c r="C21" s="162">
        <v>0</v>
      </c>
    </row>
    <row r="22" s="156" customFormat="true" customHeight="true" spans="1:3">
      <c r="A22" s="131">
        <v>2070904</v>
      </c>
      <c r="B22" s="163" t="s">
        <v>1431</v>
      </c>
      <c r="C22" s="162">
        <v>0</v>
      </c>
    </row>
    <row r="23" s="156" customFormat="true" customHeight="true" spans="1:3">
      <c r="A23" s="131">
        <v>2070999</v>
      </c>
      <c r="B23" s="163" t="s">
        <v>1432</v>
      </c>
      <c r="C23" s="162">
        <v>0</v>
      </c>
    </row>
    <row r="24" s="156" customFormat="true" customHeight="true" spans="1:3">
      <c r="A24" s="131">
        <v>20710</v>
      </c>
      <c r="B24" s="163" t="s">
        <v>1433</v>
      </c>
      <c r="C24" s="162">
        <v>0</v>
      </c>
    </row>
    <row r="25" s="156" customFormat="true" customHeight="true" spans="1:3">
      <c r="A25" s="131">
        <v>2071001</v>
      </c>
      <c r="B25" s="161" t="s">
        <v>1434</v>
      </c>
      <c r="C25" s="162">
        <v>0</v>
      </c>
    </row>
    <row r="26" s="156" customFormat="true" customHeight="true" spans="1:3">
      <c r="A26" s="131">
        <v>2071099</v>
      </c>
      <c r="B26" s="163" t="s">
        <v>1435</v>
      </c>
      <c r="C26" s="162">
        <v>0</v>
      </c>
    </row>
    <row r="27" s="156" customFormat="true" customHeight="true" spans="1:3">
      <c r="A27" s="131">
        <v>208</v>
      </c>
      <c r="B27" s="163" t="s">
        <v>1436</v>
      </c>
      <c r="C27" s="162">
        <v>0</v>
      </c>
    </row>
    <row r="28" s="156" customFormat="true" customHeight="true" spans="1:3">
      <c r="A28" s="131">
        <v>20822</v>
      </c>
      <c r="B28" s="161" t="s">
        <v>441</v>
      </c>
      <c r="C28" s="162">
        <v>0</v>
      </c>
    </row>
    <row r="29" s="156" customFormat="true" customHeight="true" spans="1:3">
      <c r="A29" s="131">
        <v>2082201</v>
      </c>
      <c r="B29" s="161" t="s">
        <v>1437</v>
      </c>
      <c r="C29" s="162">
        <v>0</v>
      </c>
    </row>
    <row r="30" s="156" customFormat="true" customHeight="true" spans="1:3">
      <c r="A30" s="131">
        <v>2082202</v>
      </c>
      <c r="B30" s="163" t="s">
        <v>1438</v>
      </c>
      <c r="C30" s="162">
        <v>0</v>
      </c>
    </row>
    <row r="31" s="156" customFormat="true" customHeight="true" spans="1:3">
      <c r="A31" s="131">
        <v>2082299</v>
      </c>
      <c r="B31" s="163" t="s">
        <v>1439</v>
      </c>
      <c r="C31" s="162">
        <v>0</v>
      </c>
    </row>
    <row r="32" s="156" customFormat="true" customHeight="true" spans="1:3">
      <c r="A32" s="131">
        <v>20823</v>
      </c>
      <c r="B32" s="163" t="s">
        <v>1440</v>
      </c>
      <c r="C32" s="162">
        <v>0</v>
      </c>
    </row>
    <row r="33" s="156" customFormat="true" customHeight="true" spans="1:3">
      <c r="A33" s="131">
        <v>2082301</v>
      </c>
      <c r="B33" s="161" t="s">
        <v>1441</v>
      </c>
      <c r="C33" s="162">
        <v>0</v>
      </c>
    </row>
    <row r="34" s="156" customFormat="true" customHeight="true" spans="1:3">
      <c r="A34" s="131">
        <v>2082302</v>
      </c>
      <c r="B34" s="163" t="s">
        <v>1438</v>
      </c>
      <c r="C34" s="162">
        <v>0</v>
      </c>
    </row>
    <row r="35" s="156" customFormat="true" customHeight="true" spans="1:3">
      <c r="A35" s="131">
        <v>2082399</v>
      </c>
      <c r="B35" s="163" t="s">
        <v>1439</v>
      </c>
      <c r="C35" s="162">
        <v>0</v>
      </c>
    </row>
    <row r="36" s="156" customFormat="true" customHeight="true" spans="1:3">
      <c r="A36" s="131">
        <v>20829</v>
      </c>
      <c r="B36" s="163" t="s">
        <v>1442</v>
      </c>
      <c r="C36" s="162">
        <v>0</v>
      </c>
    </row>
    <row r="37" s="156" customFormat="true" customHeight="true" spans="1:3">
      <c r="A37" s="131">
        <v>2082901</v>
      </c>
      <c r="B37" s="161" t="s">
        <v>1443</v>
      </c>
      <c r="C37" s="162">
        <v>0</v>
      </c>
    </row>
    <row r="38" s="156" customFormat="true" customHeight="true" spans="1:3">
      <c r="A38" s="131">
        <v>2082999</v>
      </c>
      <c r="B38" s="163" t="s">
        <v>1439</v>
      </c>
      <c r="C38" s="162">
        <v>0</v>
      </c>
    </row>
    <row r="39" s="156" customFormat="true" customHeight="true" spans="1:3">
      <c r="A39" s="131">
        <v>211</v>
      </c>
      <c r="B39" s="163" t="s">
        <v>1444</v>
      </c>
      <c r="C39" s="162">
        <v>0</v>
      </c>
    </row>
    <row r="40" s="156" customFormat="true" customHeight="true" spans="1:3">
      <c r="A40" s="131">
        <v>21160</v>
      </c>
      <c r="B40" s="161" t="s">
        <v>609</v>
      </c>
      <c r="C40" s="162">
        <v>0</v>
      </c>
    </row>
    <row r="41" s="156" customFormat="true" customHeight="true" spans="1:3">
      <c r="A41" s="131">
        <v>2116001</v>
      </c>
      <c r="B41" s="161" t="s">
        <v>1445</v>
      </c>
      <c r="C41" s="162">
        <v>0</v>
      </c>
    </row>
    <row r="42" s="156" customFormat="true" customHeight="true" spans="1:3">
      <c r="A42" s="131">
        <v>2116002</v>
      </c>
      <c r="B42" s="163" t="s">
        <v>1446</v>
      </c>
      <c r="C42" s="162">
        <v>0</v>
      </c>
    </row>
    <row r="43" s="156" customFormat="true" customHeight="true" spans="1:3">
      <c r="A43" s="131">
        <v>2116003</v>
      </c>
      <c r="B43" s="163" t="s">
        <v>1447</v>
      </c>
      <c r="C43" s="162">
        <v>0</v>
      </c>
    </row>
    <row r="44" s="156" customFormat="true" customHeight="true" spans="1:3">
      <c r="A44" s="131">
        <v>2116099</v>
      </c>
      <c r="B44" s="163" t="s">
        <v>1448</v>
      </c>
      <c r="C44" s="162">
        <v>0</v>
      </c>
    </row>
    <row r="45" s="156" customFormat="true" customHeight="true" spans="1:3">
      <c r="A45" s="131">
        <v>21161</v>
      </c>
      <c r="B45" s="163" t="s">
        <v>1449</v>
      </c>
      <c r="C45" s="162">
        <v>0</v>
      </c>
    </row>
    <row r="46" s="156" customFormat="true" customHeight="true" spans="1:3">
      <c r="A46" s="131">
        <v>2116101</v>
      </c>
      <c r="B46" s="161" t="s">
        <v>1450</v>
      </c>
      <c r="C46" s="162">
        <v>0</v>
      </c>
    </row>
    <row r="47" s="156" customFormat="true" customHeight="true" spans="1:3">
      <c r="A47" s="131">
        <v>2116102</v>
      </c>
      <c r="B47" s="163" t="s">
        <v>1451</v>
      </c>
      <c r="C47" s="162">
        <v>0</v>
      </c>
    </row>
    <row r="48" s="156" customFormat="true" customHeight="true" spans="1:3">
      <c r="A48" s="131">
        <v>2116103</v>
      </c>
      <c r="B48" s="163" t="s">
        <v>1452</v>
      </c>
      <c r="C48" s="162">
        <v>0</v>
      </c>
    </row>
    <row r="49" s="156" customFormat="true" customHeight="true" spans="1:3">
      <c r="A49" s="131">
        <v>2116104</v>
      </c>
      <c r="B49" s="163" t="s">
        <v>1453</v>
      </c>
      <c r="C49" s="162">
        <v>0</v>
      </c>
    </row>
    <row r="50" s="156" customFormat="true" customHeight="true" spans="1:3">
      <c r="A50" s="131">
        <v>212</v>
      </c>
      <c r="B50" s="163" t="s">
        <v>1454</v>
      </c>
      <c r="C50" s="162">
        <v>0</v>
      </c>
    </row>
    <row r="51" s="156" customFormat="true" customHeight="true" spans="1:3">
      <c r="A51" s="131">
        <v>21208</v>
      </c>
      <c r="B51" s="161" t="s">
        <v>679</v>
      </c>
      <c r="C51" s="162">
        <f>C52+C65+C69+C70+C76+C80+C84+C88+C94+C97</f>
        <v>271546</v>
      </c>
    </row>
    <row r="52" s="156" customFormat="true" customHeight="true" spans="1:3">
      <c r="A52" s="131">
        <v>2120801</v>
      </c>
      <c r="B52" s="161" t="s">
        <v>1455</v>
      </c>
      <c r="C52" s="162">
        <f>SUM(C53:C64)</f>
        <v>109783</v>
      </c>
    </row>
    <row r="53" s="156" customFormat="true" customHeight="true" spans="1:3">
      <c r="A53" s="131">
        <v>2120802</v>
      </c>
      <c r="B53" s="163" t="s">
        <v>1456</v>
      </c>
      <c r="C53" s="162">
        <v>0</v>
      </c>
    </row>
    <row r="54" s="156" customFormat="true" customHeight="true" spans="1:3">
      <c r="A54" s="131">
        <v>2120803</v>
      </c>
      <c r="B54" s="163" t="s">
        <v>1457</v>
      </c>
      <c r="C54" s="162">
        <v>102142</v>
      </c>
    </row>
    <row r="55" s="156" customFormat="true" customHeight="true" spans="1:3">
      <c r="A55" s="131">
        <v>2120804</v>
      </c>
      <c r="B55" s="163" t="s">
        <v>1458</v>
      </c>
      <c r="C55" s="162">
        <v>0</v>
      </c>
    </row>
    <row r="56" s="156" customFormat="true" customHeight="true" spans="1:3">
      <c r="A56" s="131">
        <v>2120805</v>
      </c>
      <c r="B56" s="163" t="s">
        <v>1459</v>
      </c>
      <c r="C56" s="162">
        <v>0</v>
      </c>
    </row>
    <row r="57" s="156" customFormat="true" customHeight="true" spans="1:3">
      <c r="A57" s="131">
        <v>2120806</v>
      </c>
      <c r="B57" s="163" t="s">
        <v>1460</v>
      </c>
      <c r="C57" s="162">
        <v>0</v>
      </c>
    </row>
    <row r="58" s="156" customFormat="true" customHeight="true" spans="1:3">
      <c r="A58" s="131">
        <v>2120807</v>
      </c>
      <c r="B58" s="163" t="s">
        <v>1461</v>
      </c>
      <c r="C58" s="162">
        <v>0</v>
      </c>
    </row>
    <row r="59" s="156" customFormat="true" customHeight="true" spans="1:3">
      <c r="A59" s="131">
        <v>2120809</v>
      </c>
      <c r="B59" s="163" t="s">
        <v>1462</v>
      </c>
      <c r="C59" s="162">
        <v>0</v>
      </c>
    </row>
    <row r="60" s="156" customFormat="true" customHeight="true" spans="1:3">
      <c r="A60" s="131">
        <v>2120810</v>
      </c>
      <c r="B60" s="163" t="s">
        <v>1463</v>
      </c>
      <c r="C60" s="162">
        <v>0</v>
      </c>
    </row>
    <row r="61" s="156" customFormat="true" customHeight="true" spans="1:3">
      <c r="A61" s="131">
        <v>2120811</v>
      </c>
      <c r="B61" s="163" t="s">
        <v>1464</v>
      </c>
      <c r="C61" s="162">
        <v>7641</v>
      </c>
    </row>
    <row r="62" s="156" customFormat="true" customHeight="true" spans="1:3">
      <c r="A62" s="131">
        <v>2120813</v>
      </c>
      <c r="B62" s="163" t="s">
        <v>1465</v>
      </c>
      <c r="C62" s="162">
        <v>0</v>
      </c>
    </row>
    <row r="63" s="156" customFormat="true" customHeight="true" spans="1:3">
      <c r="A63" s="131">
        <v>2120899</v>
      </c>
      <c r="B63" s="163" t="s">
        <v>987</v>
      </c>
      <c r="C63" s="162">
        <v>0</v>
      </c>
    </row>
    <row r="64" s="156" customFormat="true" customHeight="true" spans="1:3">
      <c r="A64" s="131">
        <v>21210</v>
      </c>
      <c r="B64" s="163" t="s">
        <v>1466</v>
      </c>
      <c r="C64" s="162">
        <v>0</v>
      </c>
    </row>
    <row r="65" s="156" customFormat="true" customHeight="true" spans="1:3">
      <c r="A65" s="131">
        <v>2121001</v>
      </c>
      <c r="B65" s="161" t="s">
        <v>1467</v>
      </c>
      <c r="C65" s="162">
        <f>SUM(C66:C68)</f>
        <v>8900</v>
      </c>
    </row>
    <row r="66" s="156" customFormat="true" customHeight="true" spans="1:3">
      <c r="A66" s="131">
        <v>2121002</v>
      </c>
      <c r="B66" s="163" t="s">
        <v>1456</v>
      </c>
      <c r="C66" s="162">
        <v>0</v>
      </c>
    </row>
    <row r="67" s="156" customFormat="true" customHeight="true" spans="1:3">
      <c r="A67" s="131">
        <v>2121099</v>
      </c>
      <c r="B67" s="163" t="s">
        <v>1457</v>
      </c>
      <c r="C67" s="162">
        <v>8900</v>
      </c>
    </row>
    <row r="68" s="156" customFormat="true" customHeight="true" spans="1:3">
      <c r="A68" s="131">
        <v>21211</v>
      </c>
      <c r="B68" s="163" t="s">
        <v>1468</v>
      </c>
      <c r="C68" s="162">
        <v>0</v>
      </c>
    </row>
    <row r="69" s="156" customFormat="true" customHeight="true" spans="1:3">
      <c r="A69" s="131">
        <v>21213</v>
      </c>
      <c r="B69" s="161" t="s">
        <v>1469</v>
      </c>
      <c r="C69" s="162">
        <v>329</v>
      </c>
    </row>
    <row r="70" s="156" customFormat="true" customHeight="true" spans="1:3">
      <c r="A70" s="131">
        <v>2121301</v>
      </c>
      <c r="B70" s="161" t="s">
        <v>1470</v>
      </c>
      <c r="C70" s="162">
        <f>SUM(C71:C75)</f>
        <v>134134</v>
      </c>
    </row>
    <row r="71" s="156" customFormat="true" customHeight="true" spans="1:3">
      <c r="A71" s="131">
        <v>2121302</v>
      </c>
      <c r="B71" s="163" t="s">
        <v>1471</v>
      </c>
      <c r="C71" s="162">
        <v>0</v>
      </c>
    </row>
    <row r="72" s="156" customFormat="true" customHeight="true" spans="1:3">
      <c r="A72" s="131">
        <v>2121303</v>
      </c>
      <c r="B72" s="163" t="s">
        <v>1472</v>
      </c>
      <c r="C72" s="162">
        <v>0</v>
      </c>
    </row>
    <row r="73" s="156" customFormat="true" customHeight="true" spans="1:3">
      <c r="A73" s="131">
        <v>2121304</v>
      </c>
      <c r="B73" s="163" t="s">
        <v>1473</v>
      </c>
      <c r="C73" s="162">
        <v>0</v>
      </c>
    </row>
    <row r="74" s="156" customFormat="true" customHeight="true" spans="1:3">
      <c r="A74" s="131">
        <v>2121399</v>
      </c>
      <c r="B74" s="163" t="s">
        <v>1474</v>
      </c>
      <c r="C74" s="162">
        <v>0</v>
      </c>
    </row>
    <row r="75" s="156" customFormat="true" customHeight="true" spans="1:3">
      <c r="A75" s="131">
        <v>21214</v>
      </c>
      <c r="B75" s="163" t="s">
        <v>1475</v>
      </c>
      <c r="C75" s="162">
        <v>134134</v>
      </c>
    </row>
    <row r="76" s="156" customFormat="true" customHeight="true" spans="1:3">
      <c r="A76" s="131">
        <v>2121401</v>
      </c>
      <c r="B76" s="161" t="s">
        <v>1476</v>
      </c>
      <c r="C76" s="162">
        <f>SUM(C77:C79)</f>
        <v>18400</v>
      </c>
    </row>
    <row r="77" s="156" customFormat="true" customHeight="true" spans="1:3">
      <c r="A77" s="131">
        <v>2121402</v>
      </c>
      <c r="B77" s="163" t="s">
        <v>1477</v>
      </c>
      <c r="C77" s="162">
        <v>0</v>
      </c>
    </row>
    <row r="78" s="156" customFormat="true" customHeight="true" spans="1:3">
      <c r="A78" s="131">
        <v>2121499</v>
      </c>
      <c r="B78" s="163" t="s">
        <v>1478</v>
      </c>
      <c r="C78" s="162">
        <v>0</v>
      </c>
    </row>
    <row r="79" s="156" customFormat="true" customHeight="true" spans="1:3">
      <c r="A79" s="131">
        <v>21215</v>
      </c>
      <c r="B79" s="163" t="s">
        <v>1479</v>
      </c>
      <c r="C79" s="162">
        <v>18400</v>
      </c>
    </row>
    <row r="80" s="156" customFormat="true" customHeight="true" spans="1:3">
      <c r="A80" s="131">
        <v>2121501</v>
      </c>
      <c r="B80" s="161" t="s">
        <v>1480</v>
      </c>
      <c r="C80" s="162">
        <v>0</v>
      </c>
    </row>
    <row r="81" s="156" customFormat="true" customHeight="true" spans="1:3">
      <c r="A81" s="131">
        <v>2121502</v>
      </c>
      <c r="B81" s="163" t="s">
        <v>1456</v>
      </c>
      <c r="C81" s="162">
        <v>0</v>
      </c>
    </row>
    <row r="82" s="156" customFormat="true" customHeight="true" spans="1:3">
      <c r="A82" s="131">
        <v>2121599</v>
      </c>
      <c r="B82" s="163" t="s">
        <v>1457</v>
      </c>
      <c r="C82" s="162">
        <v>0</v>
      </c>
    </row>
    <row r="83" s="156" customFormat="true" customHeight="true" spans="1:3">
      <c r="A83" s="131">
        <v>21216</v>
      </c>
      <c r="B83" s="163" t="s">
        <v>1481</v>
      </c>
      <c r="C83" s="162">
        <v>0</v>
      </c>
    </row>
    <row r="84" s="156" customFormat="true" customHeight="true" spans="1:3">
      <c r="A84" s="131">
        <v>2121601</v>
      </c>
      <c r="B84" s="161" t="s">
        <v>1482</v>
      </c>
      <c r="C84" s="162">
        <v>0</v>
      </c>
    </row>
    <row r="85" s="156" customFormat="true" customHeight="true" spans="1:3">
      <c r="A85" s="131">
        <v>2121602</v>
      </c>
      <c r="B85" s="163" t="s">
        <v>1456</v>
      </c>
      <c r="C85" s="162">
        <v>0</v>
      </c>
    </row>
    <row r="86" s="156" customFormat="true" customHeight="true" spans="1:3">
      <c r="A86" s="131">
        <v>2121699</v>
      </c>
      <c r="B86" s="163" t="s">
        <v>1457</v>
      </c>
      <c r="C86" s="162">
        <v>0</v>
      </c>
    </row>
    <row r="87" s="156" customFormat="true" customHeight="true" spans="1:3">
      <c r="A87" s="131">
        <v>21217</v>
      </c>
      <c r="B87" s="163" t="s">
        <v>1483</v>
      </c>
      <c r="C87" s="162">
        <v>0</v>
      </c>
    </row>
    <row r="88" s="156" customFormat="true" customHeight="true" spans="1:3">
      <c r="A88" s="131">
        <v>2121701</v>
      </c>
      <c r="B88" s="161" t="s">
        <v>1484</v>
      </c>
      <c r="C88" s="162">
        <v>0</v>
      </c>
    </row>
    <row r="89" s="156" customFormat="true" customHeight="true" spans="1:3">
      <c r="A89" s="131">
        <v>2121702</v>
      </c>
      <c r="B89" s="163" t="s">
        <v>1471</v>
      </c>
      <c r="C89" s="162">
        <v>0</v>
      </c>
    </row>
    <row r="90" s="156" customFormat="true" customHeight="true" spans="1:3">
      <c r="A90" s="131">
        <v>2121703</v>
      </c>
      <c r="B90" s="163" t="s">
        <v>1472</v>
      </c>
      <c r="C90" s="162">
        <v>0</v>
      </c>
    </row>
    <row r="91" s="156" customFormat="true" customHeight="true" spans="1:3">
      <c r="A91" s="131">
        <v>2121704</v>
      </c>
      <c r="B91" s="163" t="s">
        <v>1473</v>
      </c>
      <c r="C91" s="162">
        <v>0</v>
      </c>
    </row>
    <row r="92" s="156" customFormat="true" customHeight="true" spans="1:3">
      <c r="A92" s="131">
        <v>2121799</v>
      </c>
      <c r="B92" s="163" t="s">
        <v>1474</v>
      </c>
      <c r="C92" s="162">
        <v>0</v>
      </c>
    </row>
    <row r="93" s="156" customFormat="true" customHeight="true" spans="1:3">
      <c r="A93" s="131">
        <v>21218</v>
      </c>
      <c r="B93" s="163" t="s">
        <v>1485</v>
      </c>
      <c r="C93" s="162">
        <v>0</v>
      </c>
    </row>
    <row r="94" s="156" customFormat="true" customHeight="true" spans="1:3">
      <c r="A94" s="131">
        <v>2121801</v>
      </c>
      <c r="B94" s="161" t="s">
        <v>1486</v>
      </c>
      <c r="C94" s="162">
        <v>0</v>
      </c>
    </row>
    <row r="95" s="156" customFormat="true" customHeight="true" spans="1:3">
      <c r="A95" s="131">
        <v>2121899</v>
      </c>
      <c r="B95" s="163" t="s">
        <v>1477</v>
      </c>
      <c r="C95" s="162">
        <v>0</v>
      </c>
    </row>
    <row r="96" s="156" customFormat="true" customHeight="true" spans="1:3">
      <c r="A96" s="131">
        <v>213</v>
      </c>
      <c r="B96" s="163" t="s">
        <v>1487</v>
      </c>
      <c r="C96" s="162">
        <v>0</v>
      </c>
    </row>
    <row r="97" s="156" customFormat="true" customHeight="true" spans="1:3">
      <c r="A97" s="131">
        <v>21366</v>
      </c>
      <c r="B97" s="161" t="s">
        <v>1488</v>
      </c>
      <c r="C97" s="162">
        <v>0</v>
      </c>
    </row>
    <row r="98" s="156" customFormat="true" customHeight="true" spans="1:3">
      <c r="A98" s="131">
        <v>2136601</v>
      </c>
      <c r="B98" s="163" t="s">
        <v>1456</v>
      </c>
      <c r="C98" s="162">
        <v>0</v>
      </c>
    </row>
    <row r="99" s="156" customFormat="true" customHeight="true" spans="1:3">
      <c r="A99" s="131">
        <v>2136602</v>
      </c>
      <c r="B99" s="163" t="s">
        <v>1457</v>
      </c>
      <c r="C99" s="162">
        <v>0</v>
      </c>
    </row>
    <row r="100" s="156" customFormat="true" customHeight="true" spans="1:3">
      <c r="A100" s="131">
        <v>2136603</v>
      </c>
      <c r="B100" s="163" t="s">
        <v>1458</v>
      </c>
      <c r="C100" s="162">
        <v>0</v>
      </c>
    </row>
    <row r="101" s="156" customFormat="true" customHeight="true" spans="1:3">
      <c r="A101" s="131">
        <v>2136699</v>
      </c>
      <c r="B101" s="163" t="s">
        <v>1459</v>
      </c>
      <c r="C101" s="162">
        <v>0</v>
      </c>
    </row>
    <row r="102" s="156" customFormat="true" customHeight="true" spans="1:3">
      <c r="A102" s="131">
        <v>21367</v>
      </c>
      <c r="B102" s="163" t="s">
        <v>1462</v>
      </c>
      <c r="C102" s="164">
        <v>0</v>
      </c>
    </row>
    <row r="103" s="156" customFormat="true" customHeight="true" spans="1:3">
      <c r="A103" s="131">
        <v>2136701</v>
      </c>
      <c r="B103" s="163" t="s">
        <v>1464</v>
      </c>
      <c r="C103" s="162">
        <v>0</v>
      </c>
    </row>
    <row r="104" s="156" customFormat="true" customHeight="true" spans="1:3">
      <c r="A104" s="131">
        <v>2136702</v>
      </c>
      <c r="B104" s="163" t="s">
        <v>1465</v>
      </c>
      <c r="C104" s="165">
        <v>0</v>
      </c>
    </row>
    <row r="105" s="156" customFormat="true" customHeight="true" spans="1:3">
      <c r="A105" s="131">
        <v>2136703</v>
      </c>
      <c r="B105" s="163" t="s">
        <v>1489</v>
      </c>
      <c r="C105" s="162">
        <v>0</v>
      </c>
    </row>
    <row r="106" s="156" customFormat="true" customHeight="true" spans="1:3">
      <c r="A106" s="131">
        <v>2136799</v>
      </c>
      <c r="B106" s="161" t="s">
        <v>699</v>
      </c>
      <c r="C106" s="162">
        <v>10</v>
      </c>
    </row>
    <row r="107" s="156" customFormat="true" customHeight="true" spans="1:3">
      <c r="A107" s="131">
        <v>21369</v>
      </c>
      <c r="B107" s="161" t="s">
        <v>1490</v>
      </c>
      <c r="C107" s="162">
        <v>10</v>
      </c>
    </row>
    <row r="108" s="156" customFormat="true" customHeight="true" spans="1:3">
      <c r="A108" s="131">
        <v>2136901</v>
      </c>
      <c r="B108" s="163" t="s">
        <v>1439</v>
      </c>
      <c r="C108" s="162">
        <v>10</v>
      </c>
    </row>
    <row r="109" s="156" customFormat="true" customHeight="true" spans="1:3">
      <c r="A109" s="131">
        <v>2136902</v>
      </c>
      <c r="B109" s="163" t="s">
        <v>1491</v>
      </c>
      <c r="C109" s="162">
        <v>0</v>
      </c>
    </row>
    <row r="110" s="156" customFormat="true" customHeight="true" spans="1:3">
      <c r="A110" s="131">
        <v>2136903</v>
      </c>
      <c r="B110" s="163" t="s">
        <v>1492</v>
      </c>
      <c r="C110" s="162">
        <v>0</v>
      </c>
    </row>
    <row r="111" s="156" customFormat="true" customHeight="true" spans="1:3">
      <c r="A111" s="131">
        <v>2136999</v>
      </c>
      <c r="B111" s="163" t="s">
        <v>1493</v>
      </c>
      <c r="C111" s="162">
        <v>0</v>
      </c>
    </row>
    <row r="112" s="156" customFormat="true" customHeight="true" spans="1:3">
      <c r="A112" s="131">
        <v>21370</v>
      </c>
      <c r="B112" s="161" t="s">
        <v>1494</v>
      </c>
      <c r="C112" s="162">
        <v>0</v>
      </c>
    </row>
    <row r="113" s="156" customFormat="true" customHeight="true" spans="1:3">
      <c r="A113" s="131">
        <v>2137001</v>
      </c>
      <c r="B113" s="163" t="s">
        <v>1439</v>
      </c>
      <c r="C113" s="162">
        <v>0</v>
      </c>
    </row>
    <row r="114" s="156" customFormat="true" customHeight="true" spans="1:3">
      <c r="A114" s="131">
        <v>2137099</v>
      </c>
      <c r="B114" s="163" t="s">
        <v>1491</v>
      </c>
      <c r="C114" s="162">
        <v>0</v>
      </c>
    </row>
    <row r="115" s="156" customFormat="true" customHeight="true" spans="1:3">
      <c r="A115" s="131">
        <v>21371</v>
      </c>
      <c r="B115" s="163" t="s">
        <v>1495</v>
      </c>
      <c r="C115" s="162">
        <v>0</v>
      </c>
    </row>
    <row r="116" s="156" customFormat="true" customHeight="true" spans="1:3">
      <c r="A116" s="131">
        <v>2137101</v>
      </c>
      <c r="B116" s="163" t="s">
        <v>1496</v>
      </c>
      <c r="C116" s="162">
        <v>0</v>
      </c>
    </row>
    <row r="117" s="156" customFormat="true" customHeight="true" spans="1:3">
      <c r="A117" s="131">
        <v>2137102</v>
      </c>
      <c r="B117" s="161" t="s">
        <v>1497</v>
      </c>
      <c r="C117" s="162">
        <v>0</v>
      </c>
    </row>
    <row r="118" s="156" customFormat="true" customHeight="true" spans="1:3">
      <c r="A118" s="131">
        <v>2137103</v>
      </c>
      <c r="B118" s="163" t="s">
        <v>764</v>
      </c>
      <c r="C118" s="162">
        <v>0</v>
      </c>
    </row>
    <row r="119" s="156" customFormat="true" customHeight="true" spans="1:3">
      <c r="A119" s="131">
        <v>2137199</v>
      </c>
      <c r="B119" s="163" t="s">
        <v>1498</v>
      </c>
      <c r="C119" s="162">
        <v>0</v>
      </c>
    </row>
    <row r="120" s="156" customFormat="true" customHeight="true" spans="1:3">
      <c r="A120" s="131">
        <v>214</v>
      </c>
      <c r="B120" s="163" t="s">
        <v>1499</v>
      </c>
      <c r="C120" s="162">
        <v>0</v>
      </c>
    </row>
    <row r="121" s="156" customFormat="true" customHeight="true" spans="1:3">
      <c r="A121" s="131">
        <v>21460</v>
      </c>
      <c r="B121" s="163" t="s">
        <v>1500</v>
      </c>
      <c r="C121" s="162">
        <v>0</v>
      </c>
    </row>
    <row r="122" s="156" customFormat="true" customHeight="true" spans="1:3">
      <c r="A122" s="131">
        <v>2146001</v>
      </c>
      <c r="B122" s="161" t="s">
        <v>1501</v>
      </c>
      <c r="C122" s="162">
        <v>0</v>
      </c>
    </row>
    <row r="123" s="156" customFormat="true" customHeight="true" spans="1:3">
      <c r="A123" s="131">
        <v>2146002</v>
      </c>
      <c r="B123" s="163" t="s">
        <v>1439</v>
      </c>
      <c r="C123" s="162">
        <v>0</v>
      </c>
    </row>
    <row r="124" s="156" customFormat="true" customHeight="true" spans="1:3">
      <c r="A124" s="131">
        <v>2146003</v>
      </c>
      <c r="B124" s="163" t="s">
        <v>1502</v>
      </c>
      <c r="C124" s="162">
        <v>0</v>
      </c>
    </row>
    <row r="125" s="156" customFormat="true" customHeight="true" spans="1:3">
      <c r="A125" s="131">
        <v>2146099</v>
      </c>
      <c r="B125" s="161" t="s">
        <v>1503</v>
      </c>
      <c r="C125" s="162">
        <v>0</v>
      </c>
    </row>
    <row r="126" s="156" customFormat="true" customHeight="true" spans="1:3">
      <c r="A126" s="131">
        <v>21462</v>
      </c>
      <c r="B126" s="163" t="s">
        <v>764</v>
      </c>
      <c r="C126" s="162">
        <v>0</v>
      </c>
    </row>
    <row r="127" s="156" customFormat="true" customHeight="true" spans="1:3">
      <c r="A127" s="131">
        <v>2146201</v>
      </c>
      <c r="B127" s="163" t="s">
        <v>1504</v>
      </c>
      <c r="C127" s="162">
        <v>0</v>
      </c>
    </row>
    <row r="128" s="156" customFormat="true" customHeight="true" spans="1:3">
      <c r="A128" s="131">
        <v>2146202</v>
      </c>
      <c r="B128" s="163" t="s">
        <v>1499</v>
      </c>
      <c r="C128" s="162">
        <v>0</v>
      </c>
    </row>
    <row r="129" s="156" customFormat="true" customHeight="true" spans="1:3">
      <c r="A129" s="131">
        <v>2146203</v>
      </c>
      <c r="B129" s="163" t="s">
        <v>1505</v>
      </c>
      <c r="C129" s="162">
        <v>0</v>
      </c>
    </row>
    <row r="130" s="156" customFormat="true" customHeight="true" spans="1:3">
      <c r="A130" s="131">
        <v>2146299</v>
      </c>
      <c r="B130" s="161" t="s">
        <v>795</v>
      </c>
      <c r="C130" s="162">
        <v>0</v>
      </c>
    </row>
    <row r="131" s="156" customFormat="true" customHeight="true" spans="1:3">
      <c r="A131" s="131">
        <v>21463</v>
      </c>
      <c r="B131" s="161" t="s">
        <v>1506</v>
      </c>
      <c r="C131" s="162">
        <v>0</v>
      </c>
    </row>
    <row r="132" s="156" customFormat="true" customHeight="true" spans="1:3">
      <c r="A132" s="131">
        <v>2146301</v>
      </c>
      <c r="B132" s="163" t="s">
        <v>797</v>
      </c>
      <c r="C132" s="162">
        <v>0</v>
      </c>
    </row>
    <row r="133" s="156" customFormat="true" customHeight="true" spans="1:3">
      <c r="A133" s="131">
        <v>2146302</v>
      </c>
      <c r="B133" s="163" t="s">
        <v>798</v>
      </c>
      <c r="C133" s="162">
        <v>0</v>
      </c>
    </row>
    <row r="134" s="156" customFormat="true" customHeight="true" spans="1:3">
      <c r="A134" s="131">
        <v>2146303</v>
      </c>
      <c r="B134" s="163" t="s">
        <v>1507</v>
      </c>
      <c r="C134" s="162">
        <v>0</v>
      </c>
    </row>
    <row r="135" s="156" customFormat="true" customHeight="true" spans="1:3">
      <c r="A135" s="131">
        <v>2146399</v>
      </c>
      <c r="B135" s="163" t="s">
        <v>1508</v>
      </c>
      <c r="C135" s="162">
        <v>0</v>
      </c>
    </row>
    <row r="136" s="156" customFormat="true" customHeight="true" spans="1:3">
      <c r="A136" s="131">
        <v>21464</v>
      </c>
      <c r="B136" s="161" t="s">
        <v>1509</v>
      </c>
      <c r="C136" s="162">
        <v>0</v>
      </c>
    </row>
    <row r="137" s="156" customFormat="true" customHeight="true" spans="1:3">
      <c r="A137" s="131">
        <v>2146401</v>
      </c>
      <c r="B137" s="163" t="s">
        <v>1507</v>
      </c>
      <c r="C137" s="162">
        <v>0</v>
      </c>
    </row>
    <row r="138" s="156" customFormat="true" customHeight="true" spans="1:3">
      <c r="A138" s="131">
        <v>2146402</v>
      </c>
      <c r="B138" s="163" t="s">
        <v>1510</v>
      </c>
      <c r="C138" s="162">
        <v>0</v>
      </c>
    </row>
    <row r="139" s="156" customFormat="true" customHeight="true" spans="1:3">
      <c r="A139" s="131">
        <v>2146403</v>
      </c>
      <c r="B139" s="163" t="s">
        <v>1511</v>
      </c>
      <c r="C139" s="162">
        <v>0</v>
      </c>
    </row>
    <row r="140" s="156" customFormat="true" customHeight="true" spans="1:3">
      <c r="A140" s="131">
        <v>2146404</v>
      </c>
      <c r="B140" s="163" t="s">
        <v>1512</v>
      </c>
      <c r="C140" s="162">
        <v>0</v>
      </c>
    </row>
    <row r="141" s="156" customFormat="true" customHeight="true" spans="1:3">
      <c r="A141" s="131">
        <v>2146405</v>
      </c>
      <c r="B141" s="161" t="s">
        <v>1513</v>
      </c>
      <c r="C141" s="162">
        <v>0</v>
      </c>
    </row>
    <row r="142" s="156" customFormat="true" customHeight="true" spans="1:3">
      <c r="A142" s="131">
        <v>2146406</v>
      </c>
      <c r="B142" s="163" t="s">
        <v>804</v>
      </c>
      <c r="C142" s="162">
        <v>0</v>
      </c>
    </row>
    <row r="143" s="156" customFormat="true" customHeight="true" spans="1:3">
      <c r="A143" s="131">
        <v>2146407</v>
      </c>
      <c r="B143" s="163" t="s">
        <v>1514</v>
      </c>
      <c r="C143" s="162">
        <v>0</v>
      </c>
    </row>
    <row r="144" s="156" customFormat="true" customHeight="true" spans="1:3">
      <c r="A144" s="131">
        <v>2146499</v>
      </c>
      <c r="B144" s="163" t="s">
        <v>1515</v>
      </c>
      <c r="C144" s="162">
        <v>0</v>
      </c>
    </row>
    <row r="145" s="156" customFormat="true" customHeight="true" spans="1:3">
      <c r="A145" s="131">
        <v>21468</v>
      </c>
      <c r="B145" s="163" t="s">
        <v>1516</v>
      </c>
      <c r="C145" s="162">
        <v>0</v>
      </c>
    </row>
    <row r="146" s="156" customFormat="true" customHeight="true" spans="1:3">
      <c r="A146" s="131">
        <v>2146801</v>
      </c>
      <c r="B146" s="161" t="s">
        <v>1517</v>
      </c>
      <c r="C146" s="162">
        <v>0</v>
      </c>
    </row>
    <row r="147" s="156" customFormat="true" customHeight="true" spans="1:3">
      <c r="A147" s="131">
        <v>2146802</v>
      </c>
      <c r="B147" s="163" t="s">
        <v>1518</v>
      </c>
      <c r="C147" s="162">
        <v>0</v>
      </c>
    </row>
    <row r="148" s="156" customFormat="true" customHeight="true" spans="1:3">
      <c r="A148" s="131">
        <v>2146803</v>
      </c>
      <c r="B148" s="163" t="s">
        <v>1519</v>
      </c>
      <c r="C148" s="162">
        <v>0</v>
      </c>
    </row>
    <row r="149" s="156" customFormat="true" customHeight="true" spans="1:3">
      <c r="A149" s="131">
        <v>2146804</v>
      </c>
      <c r="B149" s="163" t="s">
        <v>1520</v>
      </c>
      <c r="C149" s="162">
        <v>0</v>
      </c>
    </row>
    <row r="150" s="156" customFormat="true" customHeight="true" spans="1:3">
      <c r="A150" s="131">
        <v>2146805</v>
      </c>
      <c r="B150" s="163" t="s">
        <v>1521</v>
      </c>
      <c r="C150" s="162">
        <v>0</v>
      </c>
    </row>
    <row r="151" s="156" customFormat="true" customHeight="true" spans="1:3">
      <c r="A151" s="131">
        <v>2146899</v>
      </c>
      <c r="B151" s="163" t="s">
        <v>1522</v>
      </c>
      <c r="C151" s="162">
        <v>0</v>
      </c>
    </row>
    <row r="152" s="156" customFormat="true" customHeight="true" spans="1:3">
      <c r="A152" s="131">
        <v>21469</v>
      </c>
      <c r="B152" s="163" t="s">
        <v>1523</v>
      </c>
      <c r="C152" s="162">
        <v>0</v>
      </c>
    </row>
    <row r="153" s="156" customFormat="true" customHeight="true" spans="1:3">
      <c r="A153" s="131">
        <v>2146901</v>
      </c>
      <c r="B153" s="163" t="s">
        <v>1524</v>
      </c>
      <c r="C153" s="162">
        <v>0</v>
      </c>
    </row>
    <row r="154" s="156" customFormat="true" customHeight="true" spans="1:3">
      <c r="A154" s="131">
        <v>2146902</v>
      </c>
      <c r="B154" s="163" t="s">
        <v>1525</v>
      </c>
      <c r="C154" s="162">
        <v>0</v>
      </c>
    </row>
    <row r="155" s="156" customFormat="true" customHeight="true" spans="1:3">
      <c r="A155" s="131">
        <v>2146903</v>
      </c>
      <c r="B155" s="161" t="s">
        <v>1526</v>
      </c>
      <c r="C155" s="162">
        <v>0</v>
      </c>
    </row>
    <row r="156" s="156" customFormat="true" customHeight="true" spans="1:3">
      <c r="A156" s="131">
        <v>2146904</v>
      </c>
      <c r="B156" s="163" t="s">
        <v>1527</v>
      </c>
      <c r="C156" s="162">
        <v>0</v>
      </c>
    </row>
    <row r="157" s="156" customFormat="true" customHeight="true" spans="1:3">
      <c r="A157" s="131">
        <v>2146906</v>
      </c>
      <c r="B157" s="163" t="s">
        <v>1528</v>
      </c>
      <c r="C157" s="162">
        <v>0</v>
      </c>
    </row>
    <row r="158" s="156" customFormat="true" customHeight="true" spans="1:3">
      <c r="A158" s="131">
        <v>2146907</v>
      </c>
      <c r="B158" s="163" t="s">
        <v>1529</v>
      </c>
      <c r="C158" s="162">
        <v>0</v>
      </c>
    </row>
    <row r="159" s="156" customFormat="true" customHeight="true" spans="1:3">
      <c r="A159" s="131">
        <v>2146908</v>
      </c>
      <c r="B159" s="163" t="s">
        <v>1530</v>
      </c>
      <c r="C159" s="162">
        <v>0</v>
      </c>
    </row>
    <row r="160" s="156" customFormat="true" customHeight="true" spans="1:3">
      <c r="A160" s="131">
        <v>2146999</v>
      </c>
      <c r="B160" s="163" t="s">
        <v>1531</v>
      </c>
      <c r="C160" s="162">
        <v>0</v>
      </c>
    </row>
    <row r="161" s="156" customFormat="true" customHeight="true" spans="1:3">
      <c r="A161" s="131">
        <v>21470</v>
      </c>
      <c r="B161" s="163" t="s">
        <v>1532</v>
      </c>
      <c r="C161" s="162">
        <v>0</v>
      </c>
    </row>
    <row r="162" s="156" customFormat="true" customHeight="true" spans="1:3">
      <c r="A162" s="131">
        <v>2147001</v>
      </c>
      <c r="B162" s="161" t="s">
        <v>1533</v>
      </c>
      <c r="C162" s="162">
        <v>0</v>
      </c>
    </row>
    <row r="163" s="156" customFormat="true" customHeight="true" spans="1:3">
      <c r="A163" s="131">
        <v>2147099</v>
      </c>
      <c r="B163" s="163" t="s">
        <v>1534</v>
      </c>
      <c r="C163" s="162">
        <v>0</v>
      </c>
    </row>
    <row r="164" s="156" customFormat="true" customHeight="true" spans="1:3">
      <c r="A164" s="131">
        <v>21471</v>
      </c>
      <c r="B164" s="163" t="s">
        <v>825</v>
      </c>
      <c r="C164" s="162">
        <v>0</v>
      </c>
    </row>
    <row r="165" s="156" customFormat="true" customHeight="true" spans="1:3">
      <c r="A165" s="131">
        <v>2147101</v>
      </c>
      <c r="B165" s="163" t="s">
        <v>1535</v>
      </c>
      <c r="C165" s="162">
        <v>0</v>
      </c>
    </row>
    <row r="166" s="156" customFormat="true" customHeight="true" spans="1:3">
      <c r="A166" s="131">
        <v>2147199</v>
      </c>
      <c r="B166" s="163" t="s">
        <v>1536</v>
      </c>
      <c r="C166" s="162">
        <v>0</v>
      </c>
    </row>
    <row r="167" s="156" customFormat="true" customHeight="true" spans="1:3">
      <c r="A167" s="131">
        <v>21472</v>
      </c>
      <c r="B167" s="163" t="s">
        <v>1537</v>
      </c>
      <c r="C167" s="162">
        <v>0</v>
      </c>
    </row>
    <row r="168" s="156" customFormat="true" customHeight="true" spans="1:3">
      <c r="A168" s="131">
        <v>21473</v>
      </c>
      <c r="B168" s="163" t="s">
        <v>1538</v>
      </c>
      <c r="C168" s="162">
        <v>0</v>
      </c>
    </row>
    <row r="169" s="156" customFormat="true" customHeight="true" spans="1:3">
      <c r="A169" s="131">
        <v>2147301</v>
      </c>
      <c r="B169" s="163" t="s">
        <v>1539</v>
      </c>
      <c r="C169" s="162">
        <v>0</v>
      </c>
    </row>
    <row r="170" s="156" customFormat="true" customHeight="true" spans="1:3">
      <c r="A170" s="131">
        <v>2147303</v>
      </c>
      <c r="B170" s="163" t="s">
        <v>1540</v>
      </c>
      <c r="C170" s="162">
        <v>0</v>
      </c>
    </row>
    <row r="171" s="156" customFormat="true" customHeight="true" spans="1:3">
      <c r="A171" s="131">
        <v>2147399</v>
      </c>
      <c r="B171" s="161" t="s">
        <v>1541</v>
      </c>
      <c r="C171" s="162">
        <v>0</v>
      </c>
    </row>
    <row r="172" s="156" customFormat="true" customHeight="true" spans="1:3">
      <c r="A172" s="131">
        <v>215</v>
      </c>
      <c r="B172" s="163" t="s">
        <v>797</v>
      </c>
      <c r="C172" s="162">
        <v>0</v>
      </c>
    </row>
    <row r="173" s="156" customFormat="true" customHeight="true" spans="1:3">
      <c r="A173" s="131">
        <v>21562</v>
      </c>
      <c r="B173" s="163" t="s">
        <v>1542</v>
      </c>
      <c r="C173" s="162">
        <v>0</v>
      </c>
    </row>
    <row r="174" s="156" customFormat="true" customHeight="true" spans="1:3">
      <c r="A174" s="131">
        <v>2156201</v>
      </c>
      <c r="B174" s="161" t="s">
        <v>1543</v>
      </c>
      <c r="C174" s="162">
        <v>0</v>
      </c>
    </row>
    <row r="175" s="156" customFormat="true" customHeight="true" spans="1:3">
      <c r="A175" s="131">
        <v>2156202</v>
      </c>
      <c r="B175" s="163" t="s">
        <v>797</v>
      </c>
      <c r="C175" s="162">
        <v>0</v>
      </c>
    </row>
    <row r="176" s="156" customFormat="true" customHeight="true" spans="1:3">
      <c r="A176" s="131">
        <v>2156299</v>
      </c>
      <c r="B176" s="163" t="s">
        <v>1544</v>
      </c>
      <c r="C176" s="162">
        <v>0</v>
      </c>
    </row>
    <row r="177" s="156" customFormat="true" customHeight="true" spans="1:3">
      <c r="A177" s="131">
        <v>217</v>
      </c>
      <c r="B177" s="161" t="s">
        <v>1545</v>
      </c>
      <c r="C177" s="162">
        <v>0</v>
      </c>
    </row>
    <row r="178" s="156" customFormat="true" customHeight="true" spans="1:3">
      <c r="A178" s="131">
        <v>2170402</v>
      </c>
      <c r="B178" s="161" t="s">
        <v>1546</v>
      </c>
      <c r="C178" s="162">
        <v>0</v>
      </c>
    </row>
    <row r="179" s="156" customFormat="true" customHeight="true" spans="1:3">
      <c r="A179" s="131">
        <v>2170403</v>
      </c>
      <c r="B179" s="163" t="s">
        <v>804</v>
      </c>
      <c r="C179" s="162">
        <v>0</v>
      </c>
    </row>
    <row r="180" s="156" customFormat="true" customHeight="true" spans="1:3">
      <c r="A180" s="131">
        <v>229</v>
      </c>
      <c r="B180" s="163" t="s">
        <v>1515</v>
      </c>
      <c r="C180" s="162">
        <v>0</v>
      </c>
    </row>
    <row r="181" s="156" customFormat="true" customHeight="true" spans="1:3">
      <c r="A181" s="131">
        <v>22904</v>
      </c>
      <c r="B181" s="163" t="s">
        <v>1547</v>
      </c>
      <c r="C181" s="162">
        <v>0</v>
      </c>
    </row>
    <row r="182" s="156" customFormat="true" customHeight="true" spans="1:3">
      <c r="A182" s="131">
        <v>2290401</v>
      </c>
      <c r="B182" s="161" t="s">
        <v>846</v>
      </c>
      <c r="C182" s="162">
        <v>0</v>
      </c>
    </row>
    <row r="183" s="156" customFormat="true" customHeight="true" spans="1:3">
      <c r="A183" s="131">
        <v>2290402</v>
      </c>
      <c r="B183" s="161" t="s">
        <v>1548</v>
      </c>
      <c r="C183" s="162">
        <v>0</v>
      </c>
    </row>
    <row r="184" s="156" customFormat="true" customHeight="true" spans="1:3">
      <c r="A184" s="131">
        <v>2290403</v>
      </c>
      <c r="B184" s="163" t="s">
        <v>1549</v>
      </c>
      <c r="C184" s="162">
        <v>0</v>
      </c>
    </row>
    <row r="185" s="156" customFormat="true" customHeight="true" spans="1:3">
      <c r="A185" s="131">
        <v>22908</v>
      </c>
      <c r="B185" s="163" t="s">
        <v>1550</v>
      </c>
      <c r="C185" s="162">
        <v>0</v>
      </c>
    </row>
    <row r="186" s="156" customFormat="true" customHeight="true" spans="1:3">
      <c r="A186" s="131">
        <v>2290802</v>
      </c>
      <c r="B186" s="163" t="s">
        <v>1551</v>
      </c>
      <c r="C186" s="162">
        <v>0</v>
      </c>
    </row>
    <row r="187" s="156" customFormat="true" customHeight="true" spans="1:3">
      <c r="A187" s="131">
        <v>2290803</v>
      </c>
      <c r="B187" s="161" t="s">
        <v>906</v>
      </c>
      <c r="C187" s="162">
        <v>0</v>
      </c>
    </row>
    <row r="188" s="156" customFormat="true" customHeight="true" spans="1:3">
      <c r="A188" s="131">
        <v>2290804</v>
      </c>
      <c r="B188" s="163" t="s">
        <v>1552</v>
      </c>
      <c r="C188" s="162">
        <v>0</v>
      </c>
    </row>
    <row r="189" s="156" customFormat="true" customHeight="true" spans="1:3">
      <c r="A189" s="131">
        <v>2290805</v>
      </c>
      <c r="B189" s="163" t="s">
        <v>1553</v>
      </c>
      <c r="C189" s="162">
        <v>0</v>
      </c>
    </row>
    <row r="190" s="156" customFormat="true" customHeight="true" spans="1:3">
      <c r="A190" s="131">
        <v>2290806</v>
      </c>
      <c r="B190" s="161" t="s">
        <v>1084</v>
      </c>
      <c r="C190" s="162">
        <f>C191+C195+C204</f>
        <v>2693</v>
      </c>
    </row>
    <row r="191" s="156" customFormat="true" customHeight="true" spans="1:3">
      <c r="A191" s="131">
        <v>2290807</v>
      </c>
      <c r="B191" s="161" t="s">
        <v>1554</v>
      </c>
      <c r="C191" s="162">
        <v>0</v>
      </c>
    </row>
    <row r="192" s="156" customFormat="true" customHeight="true" spans="1:3">
      <c r="A192" s="131">
        <v>2290808</v>
      </c>
      <c r="B192" s="163" t="s">
        <v>1555</v>
      </c>
      <c r="C192" s="162">
        <v>0</v>
      </c>
    </row>
    <row r="193" s="156" customFormat="true" customHeight="true" spans="1:3">
      <c r="A193" s="131">
        <v>2290899</v>
      </c>
      <c r="B193" s="163" t="s">
        <v>1556</v>
      </c>
      <c r="C193" s="162">
        <v>0</v>
      </c>
    </row>
    <row r="194" s="156" customFormat="true" customHeight="true" spans="1:3">
      <c r="A194" s="131">
        <v>22960</v>
      </c>
      <c r="B194" s="163" t="s">
        <v>1557</v>
      </c>
      <c r="C194" s="162">
        <v>0</v>
      </c>
    </row>
    <row r="195" s="156" customFormat="true" customHeight="true" spans="1:3">
      <c r="A195" s="131">
        <v>2296001</v>
      </c>
      <c r="B195" s="161" t="s">
        <v>1558</v>
      </c>
      <c r="C195" s="162">
        <v>0</v>
      </c>
    </row>
    <row r="196" s="156" customFormat="true" customHeight="true" spans="1:3">
      <c r="A196" s="131">
        <v>2296002</v>
      </c>
      <c r="B196" s="163" t="s">
        <v>1559</v>
      </c>
      <c r="C196" s="162">
        <v>0</v>
      </c>
    </row>
    <row r="197" s="156" customFormat="true" customHeight="true" spans="1:3">
      <c r="A197" s="131">
        <v>2296003</v>
      </c>
      <c r="B197" s="163" t="s">
        <v>1560</v>
      </c>
      <c r="C197" s="162">
        <v>0</v>
      </c>
    </row>
    <row r="198" s="156" customFormat="true" customHeight="true" spans="1:3">
      <c r="A198" s="131">
        <v>2296004</v>
      </c>
      <c r="B198" s="163" t="s">
        <v>1561</v>
      </c>
      <c r="C198" s="162">
        <v>0</v>
      </c>
    </row>
    <row r="199" s="156" customFormat="true" customHeight="true" spans="1:3">
      <c r="A199" s="131">
        <v>2296005</v>
      </c>
      <c r="B199" s="163" t="s">
        <v>1562</v>
      </c>
      <c r="C199" s="162">
        <v>0</v>
      </c>
    </row>
    <row r="200" s="156" customFormat="true" customHeight="true" spans="1:3">
      <c r="A200" s="131">
        <v>2296006</v>
      </c>
      <c r="B200" s="163" t="s">
        <v>1563</v>
      </c>
      <c r="C200" s="162">
        <v>0</v>
      </c>
    </row>
    <row r="201" s="156" customFormat="true" customHeight="true" spans="1:3">
      <c r="A201" s="131">
        <v>2296010</v>
      </c>
      <c r="B201" s="163" t="s">
        <v>1564</v>
      </c>
      <c r="C201" s="162">
        <v>0</v>
      </c>
    </row>
    <row r="202" s="156" customFormat="true" customHeight="true" spans="1:3">
      <c r="A202" s="131">
        <v>2296011</v>
      </c>
      <c r="B202" s="163" t="s">
        <v>1565</v>
      </c>
      <c r="C202" s="162">
        <v>0</v>
      </c>
    </row>
    <row r="203" s="156" customFormat="true" customHeight="true" spans="1:3">
      <c r="A203" s="131">
        <v>2296012</v>
      </c>
      <c r="B203" s="163" t="s">
        <v>1566</v>
      </c>
      <c r="C203" s="162">
        <v>0</v>
      </c>
    </row>
    <row r="204" s="156" customFormat="true" customHeight="true" spans="1:3">
      <c r="A204" s="131">
        <v>2296013</v>
      </c>
      <c r="B204" s="161" t="s">
        <v>1567</v>
      </c>
      <c r="C204" s="162">
        <f>SUM(C205:C215)</f>
        <v>2693</v>
      </c>
    </row>
    <row r="205" s="156" customFormat="true" customHeight="true" spans="1:3">
      <c r="A205" s="131">
        <v>2296099</v>
      </c>
      <c r="B205" s="163" t="s">
        <v>1568</v>
      </c>
      <c r="C205" s="162">
        <v>0</v>
      </c>
    </row>
    <row r="206" s="156" customFormat="true" customHeight="true" spans="1:3">
      <c r="A206" s="131">
        <v>232</v>
      </c>
      <c r="B206" s="163" t="s">
        <v>1569</v>
      </c>
      <c r="C206" s="162">
        <v>1428</v>
      </c>
    </row>
    <row r="207" s="156" customFormat="true" customHeight="true" spans="1:3">
      <c r="A207" s="131">
        <v>23204</v>
      </c>
      <c r="B207" s="163" t="s">
        <v>1570</v>
      </c>
      <c r="C207" s="162">
        <v>1265</v>
      </c>
    </row>
    <row r="208" s="156" customFormat="true" customHeight="true" spans="1:3">
      <c r="A208" s="131">
        <v>2320401</v>
      </c>
      <c r="B208" s="163" t="s">
        <v>1571</v>
      </c>
      <c r="C208" s="162">
        <v>0</v>
      </c>
    </row>
    <row r="209" s="156" customFormat="true" customHeight="true" spans="1:3">
      <c r="A209" s="131">
        <v>2320402</v>
      </c>
      <c r="B209" s="163" t="s">
        <v>1572</v>
      </c>
      <c r="C209" s="162">
        <v>0</v>
      </c>
    </row>
    <row r="210" s="156" customFormat="true" customHeight="true" spans="1:3">
      <c r="A210" s="131">
        <v>2320405</v>
      </c>
      <c r="B210" s="163" t="s">
        <v>1573</v>
      </c>
      <c r="C210" s="162">
        <v>0</v>
      </c>
    </row>
    <row r="211" s="156" customFormat="true" customHeight="true" spans="1:3">
      <c r="A211" s="131">
        <v>2320411</v>
      </c>
      <c r="B211" s="163" t="s">
        <v>1574</v>
      </c>
      <c r="C211" s="162">
        <v>0</v>
      </c>
    </row>
    <row r="212" s="156" customFormat="true" customHeight="true" spans="1:3">
      <c r="A212" s="131">
        <v>2320412</v>
      </c>
      <c r="B212" s="163" t="s">
        <v>1575</v>
      </c>
      <c r="C212" s="162">
        <v>0</v>
      </c>
    </row>
    <row r="213" s="156" customFormat="true" customHeight="true" spans="1:3">
      <c r="A213" s="131">
        <v>2320413</v>
      </c>
      <c r="B213" s="163" t="s">
        <v>1576</v>
      </c>
      <c r="C213" s="162">
        <v>0</v>
      </c>
    </row>
    <row r="214" s="156" customFormat="true" customHeight="true" spans="1:3">
      <c r="A214" s="131">
        <v>2320414</v>
      </c>
      <c r="B214" s="163" t="s">
        <v>1577</v>
      </c>
      <c r="C214" s="162">
        <v>0</v>
      </c>
    </row>
    <row r="215" s="156" customFormat="true" customHeight="true" spans="1:3">
      <c r="A215" s="131">
        <v>2320416</v>
      </c>
      <c r="B215" s="163" t="s">
        <v>1578</v>
      </c>
      <c r="C215" s="162">
        <v>0</v>
      </c>
    </row>
    <row r="216" s="156" customFormat="true" customHeight="true" spans="1:3">
      <c r="A216" s="131">
        <v>2320417</v>
      </c>
      <c r="B216" s="161" t="s">
        <v>1085</v>
      </c>
      <c r="C216" s="162">
        <f>C217</f>
        <v>11271</v>
      </c>
    </row>
    <row r="217" s="156" customFormat="true" customHeight="true" spans="1:3">
      <c r="A217" s="131">
        <v>2320418</v>
      </c>
      <c r="B217" s="161" t="s">
        <v>1579</v>
      </c>
      <c r="C217" s="162">
        <f>SUM(C218:C233)</f>
        <v>11271</v>
      </c>
    </row>
    <row r="218" s="156" customFormat="true" customHeight="true" spans="1:3">
      <c r="A218" s="131">
        <v>2320419</v>
      </c>
      <c r="B218" s="163" t="s">
        <v>1580</v>
      </c>
      <c r="C218" s="162">
        <v>0</v>
      </c>
    </row>
    <row r="219" s="156" customFormat="true" customHeight="true" spans="1:3">
      <c r="A219" s="131">
        <v>2320420</v>
      </c>
      <c r="B219" s="163" t="s">
        <v>1581</v>
      </c>
      <c r="C219" s="162">
        <v>0</v>
      </c>
    </row>
    <row r="220" s="156" customFormat="true" customHeight="true" spans="1:3">
      <c r="A220" s="131">
        <v>2320431</v>
      </c>
      <c r="B220" s="163" t="s">
        <v>1582</v>
      </c>
      <c r="C220" s="162">
        <v>0</v>
      </c>
    </row>
    <row r="221" s="156" customFormat="true" customHeight="true" spans="1:3">
      <c r="A221" s="131">
        <v>2320432</v>
      </c>
      <c r="B221" s="163" t="s">
        <v>1583</v>
      </c>
      <c r="C221" s="162">
        <v>10210</v>
      </c>
    </row>
    <row r="222" s="156" customFormat="true" customHeight="true" spans="1:3">
      <c r="A222" s="131">
        <v>2320433</v>
      </c>
      <c r="B222" s="163" t="s">
        <v>1584</v>
      </c>
      <c r="C222" s="162">
        <v>0</v>
      </c>
    </row>
    <row r="223" s="156" customFormat="true" customHeight="true" spans="1:3">
      <c r="A223" s="131">
        <v>2320498</v>
      </c>
      <c r="B223" s="163" t="s">
        <v>1585</v>
      </c>
      <c r="C223" s="162">
        <v>0</v>
      </c>
    </row>
    <row r="224" s="156" customFormat="true" customHeight="true" spans="1:3">
      <c r="A224" s="131">
        <v>2320499</v>
      </c>
      <c r="B224" s="163" t="s">
        <v>1586</v>
      </c>
      <c r="C224" s="162">
        <v>0</v>
      </c>
    </row>
    <row r="225" s="156" customFormat="true" customHeight="true" spans="1:3">
      <c r="A225" s="131">
        <v>233</v>
      </c>
      <c r="B225" s="163" t="s">
        <v>1587</v>
      </c>
      <c r="C225" s="162">
        <v>0</v>
      </c>
    </row>
    <row r="226" s="156" customFormat="true" customHeight="true" spans="1:3">
      <c r="A226" s="131">
        <v>23304</v>
      </c>
      <c r="B226" s="163" t="s">
        <v>1588</v>
      </c>
      <c r="C226" s="162">
        <v>0</v>
      </c>
    </row>
    <row r="227" s="156" customFormat="true" customHeight="true" spans="1:3">
      <c r="A227" s="131">
        <v>2330401</v>
      </c>
      <c r="B227" s="163" t="s">
        <v>1589</v>
      </c>
      <c r="C227" s="162">
        <v>0</v>
      </c>
    </row>
    <row r="228" s="156" customFormat="true" customHeight="true" spans="1:3">
      <c r="A228" s="131">
        <v>2330402</v>
      </c>
      <c r="B228" s="163" t="s">
        <v>1590</v>
      </c>
      <c r="C228" s="162">
        <v>0</v>
      </c>
    </row>
    <row r="229" s="156" customFormat="true" customHeight="true" spans="1:3">
      <c r="A229" s="131">
        <v>2330405</v>
      </c>
      <c r="B229" s="163" t="s">
        <v>1591</v>
      </c>
      <c r="C229" s="162">
        <v>1061</v>
      </c>
    </row>
    <row r="230" s="156" customFormat="true" customHeight="true" spans="1:3">
      <c r="A230" s="131">
        <v>2330411</v>
      </c>
      <c r="B230" s="163" t="s">
        <v>1592</v>
      </c>
      <c r="C230" s="162">
        <v>0</v>
      </c>
    </row>
    <row r="231" s="156" customFormat="true" customHeight="true" spans="1:3">
      <c r="A231" s="131">
        <v>2330412</v>
      </c>
      <c r="B231" s="163" t="s">
        <v>1593</v>
      </c>
      <c r="C231" s="162">
        <v>0</v>
      </c>
    </row>
    <row r="232" s="156" customFormat="true" customHeight="true" spans="1:3">
      <c r="A232" s="131">
        <v>2330413</v>
      </c>
      <c r="B232" s="163" t="s">
        <v>1594</v>
      </c>
      <c r="C232" s="162">
        <v>0</v>
      </c>
    </row>
    <row r="233" s="156" customFormat="true" customHeight="true" spans="1:3">
      <c r="A233" s="131">
        <v>2330414</v>
      </c>
      <c r="B233" s="163" t="s">
        <v>1595</v>
      </c>
      <c r="C233" s="162">
        <v>0</v>
      </c>
    </row>
    <row r="234" s="156" customFormat="true" customHeight="true" spans="1:3">
      <c r="A234" s="131">
        <v>2330416</v>
      </c>
      <c r="B234" s="161" t="s">
        <v>1093</v>
      </c>
      <c r="C234" s="162">
        <f>C235</f>
        <v>175</v>
      </c>
    </row>
    <row r="235" s="156" customFormat="true" customHeight="true" spans="1:3">
      <c r="A235" s="131">
        <v>2330417</v>
      </c>
      <c r="B235" s="161" t="s">
        <v>1596</v>
      </c>
      <c r="C235" s="162">
        <v>175</v>
      </c>
    </row>
    <row r="236" s="156" customFormat="true" customHeight="true" spans="1:3">
      <c r="A236" s="131">
        <v>2330418</v>
      </c>
      <c r="B236" s="163" t="s">
        <v>1597</v>
      </c>
      <c r="C236" s="162">
        <v>0</v>
      </c>
    </row>
    <row r="237" s="156" customFormat="true" customHeight="true" spans="1:3">
      <c r="A237" s="131">
        <v>2330419</v>
      </c>
      <c r="B237" s="163" t="s">
        <v>1598</v>
      </c>
      <c r="C237" s="162">
        <v>0</v>
      </c>
    </row>
    <row r="238" s="156" customFormat="true" customHeight="true" spans="1:3">
      <c r="A238" s="131">
        <v>2330420</v>
      </c>
      <c r="B238" s="163" t="s">
        <v>1599</v>
      </c>
      <c r="C238" s="162">
        <v>0</v>
      </c>
    </row>
    <row r="239" s="156" customFormat="true" customHeight="true" spans="1:3">
      <c r="A239" s="131">
        <v>2330431</v>
      </c>
      <c r="B239" s="163" t="s">
        <v>1600</v>
      </c>
      <c r="C239" s="162">
        <v>175</v>
      </c>
    </row>
    <row r="240" s="156" customFormat="true" customHeight="true" spans="1:3">
      <c r="A240" s="131">
        <v>2330432</v>
      </c>
      <c r="B240" s="163" t="s">
        <v>1601</v>
      </c>
      <c r="C240" s="162">
        <v>0</v>
      </c>
    </row>
    <row r="241" s="156" customFormat="true" customHeight="true" spans="1:3">
      <c r="A241" s="131">
        <v>2330433</v>
      </c>
      <c r="B241" s="163" t="s">
        <v>1602</v>
      </c>
      <c r="C241" s="162">
        <v>0</v>
      </c>
    </row>
    <row r="242" s="156" customFormat="true" customHeight="true" spans="1:3">
      <c r="A242" s="131">
        <v>2330498</v>
      </c>
      <c r="B242" s="163" t="s">
        <v>1603</v>
      </c>
      <c r="C242" s="162">
        <v>0</v>
      </c>
    </row>
    <row r="243" s="156" customFormat="true" customHeight="true" spans="1:3">
      <c r="A243" s="131">
        <v>2330499</v>
      </c>
      <c r="B243" s="163" t="s">
        <v>1604</v>
      </c>
      <c r="C243" s="162">
        <v>0</v>
      </c>
    </row>
    <row r="244" s="156" customFormat="true" customHeight="true" spans="1:3">
      <c r="A244" s="166"/>
      <c r="B244" s="163" t="s">
        <v>1605</v>
      </c>
      <c r="C244" s="162">
        <v>0</v>
      </c>
    </row>
    <row r="245" s="156" customFormat="true" customHeight="true" spans="1:3">
      <c r="A245" s="166"/>
      <c r="B245" s="163" t="s">
        <v>1606</v>
      </c>
      <c r="C245" s="162">
        <v>0</v>
      </c>
    </row>
    <row r="246" s="156" customFormat="true" customHeight="true" spans="1:3">
      <c r="A246" s="166"/>
      <c r="B246" s="163" t="s">
        <v>1607</v>
      </c>
      <c r="C246" s="162">
        <v>0</v>
      </c>
    </row>
    <row r="247" s="156" customFormat="true" customHeight="true" spans="1:3">
      <c r="A247" s="166"/>
      <c r="B247" s="163" t="s">
        <v>1608</v>
      </c>
      <c r="C247" s="162">
        <v>0</v>
      </c>
    </row>
    <row r="248" s="156" customFormat="true" customHeight="true" spans="1:7">
      <c r="A248" s="166"/>
      <c r="B248" s="163" t="s">
        <v>1609</v>
      </c>
      <c r="C248" s="162">
        <v>0</v>
      </c>
      <c r="G248" s="171"/>
    </row>
    <row r="249" s="156" customFormat="true" customHeight="true" spans="1:3">
      <c r="A249" s="166"/>
      <c r="B249" s="163" t="s">
        <v>1610</v>
      </c>
      <c r="C249" s="162">
        <v>0</v>
      </c>
    </row>
    <row r="250" s="156" customFormat="true" customHeight="true" spans="1:3">
      <c r="A250" s="166"/>
      <c r="B250" s="163" t="s">
        <v>1611</v>
      </c>
      <c r="C250" s="162">
        <v>0</v>
      </c>
    </row>
    <row r="251" s="156" customFormat="true" customHeight="true" spans="1:3">
      <c r="A251" s="166"/>
      <c r="B251" s="163" t="s">
        <v>1612</v>
      </c>
      <c r="C251" s="162">
        <v>0</v>
      </c>
    </row>
    <row r="252" s="156" customFormat="true" customHeight="true" spans="1:3">
      <c r="A252" s="166"/>
      <c r="B252" s="161" t="s">
        <v>1613</v>
      </c>
      <c r="C252" s="162">
        <v>23600</v>
      </c>
    </row>
    <row r="253" s="156" customFormat="true" customHeight="true" spans="1:7">
      <c r="A253" s="166"/>
      <c r="B253" s="167" t="s">
        <v>1614</v>
      </c>
      <c r="C253" s="168">
        <f>C4+C12+C28+C40+C51+C106+C130+C182+C187+C190+C216+C234+C252</f>
        <v>309295</v>
      </c>
      <c r="G253" s="171"/>
    </row>
    <row r="254" s="156" customFormat="true" customHeight="true" spans="1:3">
      <c r="A254" s="166"/>
      <c r="B254" s="163"/>
      <c r="C254" s="162"/>
    </row>
    <row r="255" customHeight="true" spans="2:3">
      <c r="B255" s="169" t="s">
        <v>1652</v>
      </c>
      <c r="C255" s="170">
        <v>24500</v>
      </c>
    </row>
    <row r="256" customHeight="true" spans="2:3">
      <c r="B256" s="169" t="s">
        <v>1662</v>
      </c>
      <c r="C256" s="170">
        <v>95326</v>
      </c>
    </row>
    <row r="257" customHeight="true" spans="2:3">
      <c r="B257" s="169" t="s">
        <v>1107</v>
      </c>
      <c r="C257" s="170">
        <f>C258</f>
        <v>14345</v>
      </c>
    </row>
    <row r="258" customHeight="true" spans="2:3">
      <c r="B258" s="172" t="s">
        <v>1616</v>
      </c>
      <c r="C258" s="173">
        <f>C259+C260</f>
        <v>14345</v>
      </c>
    </row>
    <row r="259" customHeight="true" spans="2:3">
      <c r="B259" s="172" t="s">
        <v>1617</v>
      </c>
      <c r="C259" s="173">
        <v>14345</v>
      </c>
    </row>
    <row r="260" customHeight="true" spans="2:3">
      <c r="B260" s="172" t="s">
        <v>1618</v>
      </c>
      <c r="C260" s="173"/>
    </row>
    <row r="261" customHeight="true" spans="2:3">
      <c r="B261" s="169" t="s">
        <v>1122</v>
      </c>
      <c r="C261" s="170">
        <v>30000</v>
      </c>
    </row>
    <row r="262" customHeight="true" spans="2:3">
      <c r="B262" s="169" t="s">
        <v>1123</v>
      </c>
      <c r="C262" s="170">
        <v>10355</v>
      </c>
    </row>
    <row r="263" customHeight="true" spans="2:3">
      <c r="B263" s="174" t="s">
        <v>1619</v>
      </c>
      <c r="C263" s="170">
        <f>C253+C255+C256+C257+C261+C262</f>
        <v>483821</v>
      </c>
    </row>
  </sheetData>
  <mergeCells count="1">
    <mergeCell ref="B1:C1"/>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G16" sqref="G16"/>
    </sheetView>
  </sheetViews>
  <sheetFormatPr defaultColWidth="9" defaultRowHeight="30" customHeight="true" outlineLevelCol="4"/>
  <cols>
    <col min="1" max="1" width="34" customWidth="true"/>
    <col min="2" max="2" width="15.625" customWidth="true"/>
    <col min="3" max="3" width="37.25" style="127" customWidth="true"/>
    <col min="4" max="4" width="13.625" style="136" customWidth="true"/>
    <col min="5" max="5" width="10.5" customWidth="true"/>
    <col min="257" max="257" width="30" customWidth="true"/>
    <col min="258" max="258" width="15.625" customWidth="true"/>
    <col min="259" max="259" width="37.25" customWidth="true"/>
    <col min="260" max="260" width="13.625" customWidth="true"/>
    <col min="513" max="513" width="30" customWidth="true"/>
    <col min="514" max="514" width="15.625" customWidth="true"/>
    <col min="515" max="515" width="37.25" customWidth="true"/>
    <col min="516" max="516" width="13.625" customWidth="true"/>
    <col min="769" max="769" width="30" customWidth="true"/>
    <col min="770" max="770" width="15.625" customWidth="true"/>
    <col min="771" max="771" width="37.25" customWidth="true"/>
    <col min="772" max="772" width="13.625" customWidth="true"/>
    <col min="1025" max="1025" width="30" customWidth="true"/>
    <col min="1026" max="1026" width="15.625" customWidth="true"/>
    <col min="1027" max="1027" width="37.25" customWidth="true"/>
    <col min="1028" max="1028" width="13.625" customWidth="true"/>
    <col min="1281" max="1281" width="30" customWidth="true"/>
    <col min="1282" max="1282" width="15.625" customWidth="true"/>
    <col min="1283" max="1283" width="37.25" customWidth="true"/>
    <col min="1284" max="1284" width="13.625" customWidth="true"/>
    <col min="1537" max="1537" width="30" customWidth="true"/>
    <col min="1538" max="1538" width="15.625" customWidth="true"/>
    <col min="1539" max="1539" width="37.25" customWidth="true"/>
    <col min="1540" max="1540" width="13.625" customWidth="true"/>
    <col min="1793" max="1793" width="30" customWidth="true"/>
    <col min="1794" max="1794" width="15.625" customWidth="true"/>
    <col min="1795" max="1795" width="37.25" customWidth="true"/>
    <col min="1796" max="1796" width="13.625" customWidth="true"/>
    <col min="2049" max="2049" width="30" customWidth="true"/>
    <col min="2050" max="2050" width="15.625" customWidth="true"/>
    <col min="2051" max="2051" width="37.25" customWidth="true"/>
    <col min="2052" max="2052" width="13.625" customWidth="true"/>
    <col min="2305" max="2305" width="30" customWidth="true"/>
    <col min="2306" max="2306" width="15.625" customWidth="true"/>
    <col min="2307" max="2307" width="37.25" customWidth="true"/>
    <col min="2308" max="2308" width="13.625" customWidth="true"/>
    <col min="2561" max="2561" width="30" customWidth="true"/>
    <col min="2562" max="2562" width="15.625" customWidth="true"/>
    <col min="2563" max="2563" width="37.25" customWidth="true"/>
    <col min="2564" max="2564" width="13.625" customWidth="true"/>
    <col min="2817" max="2817" width="30" customWidth="true"/>
    <col min="2818" max="2818" width="15.625" customWidth="true"/>
    <col min="2819" max="2819" width="37.25" customWidth="true"/>
    <col min="2820" max="2820" width="13.625" customWidth="true"/>
    <col min="3073" max="3073" width="30" customWidth="true"/>
    <col min="3074" max="3074" width="15.625" customWidth="true"/>
    <col min="3075" max="3075" width="37.25" customWidth="true"/>
    <col min="3076" max="3076" width="13.625" customWidth="true"/>
    <col min="3329" max="3329" width="30" customWidth="true"/>
    <col min="3330" max="3330" width="15.625" customWidth="true"/>
    <col min="3331" max="3331" width="37.25" customWidth="true"/>
    <col min="3332" max="3332" width="13.625" customWidth="true"/>
    <col min="3585" max="3585" width="30" customWidth="true"/>
    <col min="3586" max="3586" width="15.625" customWidth="true"/>
    <col min="3587" max="3587" width="37.25" customWidth="true"/>
    <col min="3588" max="3588" width="13.625" customWidth="true"/>
    <col min="3841" max="3841" width="30" customWidth="true"/>
    <col min="3842" max="3842" width="15.625" customWidth="true"/>
    <col min="3843" max="3843" width="37.25" customWidth="true"/>
    <col min="3844" max="3844" width="13.625" customWidth="true"/>
    <col min="4097" max="4097" width="30" customWidth="true"/>
    <col min="4098" max="4098" width="15.625" customWidth="true"/>
    <col min="4099" max="4099" width="37.25" customWidth="true"/>
    <col min="4100" max="4100" width="13.625" customWidth="true"/>
    <col min="4353" max="4353" width="30" customWidth="true"/>
    <col min="4354" max="4354" width="15.625" customWidth="true"/>
    <col min="4355" max="4355" width="37.25" customWidth="true"/>
    <col min="4356" max="4356" width="13.625" customWidth="true"/>
    <col min="4609" max="4609" width="30" customWidth="true"/>
    <col min="4610" max="4610" width="15.625" customWidth="true"/>
    <col min="4611" max="4611" width="37.25" customWidth="true"/>
    <col min="4612" max="4612" width="13.625" customWidth="true"/>
    <col min="4865" max="4865" width="30" customWidth="true"/>
    <col min="4866" max="4866" width="15.625" customWidth="true"/>
    <col min="4867" max="4867" width="37.25" customWidth="true"/>
    <col min="4868" max="4868" width="13.625" customWidth="true"/>
    <col min="5121" max="5121" width="30" customWidth="true"/>
    <col min="5122" max="5122" width="15.625" customWidth="true"/>
    <col min="5123" max="5123" width="37.25" customWidth="true"/>
    <col min="5124" max="5124" width="13.625" customWidth="true"/>
    <col min="5377" max="5377" width="30" customWidth="true"/>
    <col min="5378" max="5378" width="15.625" customWidth="true"/>
    <col min="5379" max="5379" width="37.25" customWidth="true"/>
    <col min="5380" max="5380" width="13.625" customWidth="true"/>
    <col min="5633" max="5633" width="30" customWidth="true"/>
    <col min="5634" max="5634" width="15.625" customWidth="true"/>
    <col min="5635" max="5635" width="37.25" customWidth="true"/>
    <col min="5636" max="5636" width="13.625" customWidth="true"/>
    <col min="5889" max="5889" width="30" customWidth="true"/>
    <col min="5890" max="5890" width="15.625" customWidth="true"/>
    <col min="5891" max="5891" width="37.25" customWidth="true"/>
    <col min="5892" max="5892" width="13.625" customWidth="true"/>
    <col min="6145" max="6145" width="30" customWidth="true"/>
    <col min="6146" max="6146" width="15.625" customWidth="true"/>
    <col min="6147" max="6147" width="37.25" customWidth="true"/>
    <col min="6148" max="6148" width="13.625" customWidth="true"/>
    <col min="6401" max="6401" width="30" customWidth="true"/>
    <col min="6402" max="6402" width="15.625" customWidth="true"/>
    <col min="6403" max="6403" width="37.25" customWidth="true"/>
    <col min="6404" max="6404" width="13.625" customWidth="true"/>
    <col min="6657" max="6657" width="30" customWidth="true"/>
    <col min="6658" max="6658" width="15.625" customWidth="true"/>
    <col min="6659" max="6659" width="37.25" customWidth="true"/>
    <col min="6660" max="6660" width="13.625" customWidth="true"/>
    <col min="6913" max="6913" width="30" customWidth="true"/>
    <col min="6914" max="6914" width="15.625" customWidth="true"/>
    <col min="6915" max="6915" width="37.25" customWidth="true"/>
    <col min="6916" max="6916" width="13.625" customWidth="true"/>
    <col min="7169" max="7169" width="30" customWidth="true"/>
    <col min="7170" max="7170" width="15.625" customWidth="true"/>
    <col min="7171" max="7171" width="37.25" customWidth="true"/>
    <col min="7172" max="7172" width="13.625" customWidth="true"/>
    <col min="7425" max="7425" width="30" customWidth="true"/>
    <col min="7426" max="7426" width="15.625" customWidth="true"/>
    <col min="7427" max="7427" width="37.25" customWidth="true"/>
    <col min="7428" max="7428" width="13.625" customWidth="true"/>
    <col min="7681" max="7681" width="30" customWidth="true"/>
    <col min="7682" max="7682" width="15.625" customWidth="true"/>
    <col min="7683" max="7683" width="37.25" customWidth="true"/>
    <col min="7684" max="7684" width="13.625" customWidth="true"/>
    <col min="7937" max="7937" width="30" customWidth="true"/>
    <col min="7938" max="7938" width="15.625" customWidth="true"/>
    <col min="7939" max="7939" width="37.25" customWidth="true"/>
    <col min="7940" max="7940" width="13.625" customWidth="true"/>
    <col min="8193" max="8193" width="30" customWidth="true"/>
    <col min="8194" max="8194" width="15.625" customWidth="true"/>
    <col min="8195" max="8195" width="37.25" customWidth="true"/>
    <col min="8196" max="8196" width="13.625" customWidth="true"/>
    <col min="8449" max="8449" width="30" customWidth="true"/>
    <col min="8450" max="8450" width="15.625" customWidth="true"/>
    <col min="8451" max="8451" width="37.25" customWidth="true"/>
    <col min="8452" max="8452" width="13.625" customWidth="true"/>
    <col min="8705" max="8705" width="30" customWidth="true"/>
    <col min="8706" max="8706" width="15.625" customWidth="true"/>
    <col min="8707" max="8707" width="37.25" customWidth="true"/>
    <col min="8708" max="8708" width="13.625" customWidth="true"/>
    <col min="8961" max="8961" width="30" customWidth="true"/>
    <col min="8962" max="8962" width="15.625" customWidth="true"/>
    <col min="8963" max="8963" width="37.25" customWidth="true"/>
    <col min="8964" max="8964" width="13.625" customWidth="true"/>
    <col min="9217" max="9217" width="30" customWidth="true"/>
    <col min="9218" max="9218" width="15.625" customWidth="true"/>
    <col min="9219" max="9219" width="37.25" customWidth="true"/>
    <col min="9220" max="9220" width="13.625" customWidth="true"/>
    <col min="9473" max="9473" width="30" customWidth="true"/>
    <col min="9474" max="9474" width="15.625" customWidth="true"/>
    <col min="9475" max="9475" width="37.25" customWidth="true"/>
    <col min="9476" max="9476" width="13.625" customWidth="true"/>
    <col min="9729" max="9729" width="30" customWidth="true"/>
    <col min="9730" max="9730" width="15.625" customWidth="true"/>
    <col min="9731" max="9731" width="37.25" customWidth="true"/>
    <col min="9732" max="9732" width="13.625" customWidth="true"/>
    <col min="9985" max="9985" width="30" customWidth="true"/>
    <col min="9986" max="9986" width="15.625" customWidth="true"/>
    <col min="9987" max="9987" width="37.25" customWidth="true"/>
    <col min="9988" max="9988" width="13.625" customWidth="true"/>
    <col min="10241" max="10241" width="30" customWidth="true"/>
    <col min="10242" max="10242" width="15.625" customWidth="true"/>
    <col min="10243" max="10243" width="37.25" customWidth="true"/>
    <col min="10244" max="10244" width="13.625" customWidth="true"/>
    <col min="10497" max="10497" width="30" customWidth="true"/>
    <col min="10498" max="10498" width="15.625" customWidth="true"/>
    <col min="10499" max="10499" width="37.25" customWidth="true"/>
    <col min="10500" max="10500" width="13.625" customWidth="true"/>
    <col min="10753" max="10753" width="30" customWidth="true"/>
    <col min="10754" max="10754" width="15.625" customWidth="true"/>
    <col min="10755" max="10755" width="37.25" customWidth="true"/>
    <col min="10756" max="10756" width="13.625" customWidth="true"/>
    <col min="11009" max="11009" width="30" customWidth="true"/>
    <col min="11010" max="11010" width="15.625" customWidth="true"/>
    <col min="11011" max="11011" width="37.25" customWidth="true"/>
    <col min="11012" max="11012" width="13.625" customWidth="true"/>
    <col min="11265" max="11265" width="30" customWidth="true"/>
    <col min="11266" max="11266" width="15.625" customWidth="true"/>
    <col min="11267" max="11267" width="37.25" customWidth="true"/>
    <col min="11268" max="11268" width="13.625" customWidth="true"/>
    <col min="11521" max="11521" width="30" customWidth="true"/>
    <col min="11522" max="11522" width="15.625" customWidth="true"/>
    <col min="11523" max="11523" width="37.25" customWidth="true"/>
    <col min="11524" max="11524" width="13.625" customWidth="true"/>
    <col min="11777" max="11777" width="30" customWidth="true"/>
    <col min="11778" max="11778" width="15.625" customWidth="true"/>
    <col min="11779" max="11779" width="37.25" customWidth="true"/>
    <col min="11780" max="11780" width="13.625" customWidth="true"/>
    <col min="12033" max="12033" width="30" customWidth="true"/>
    <col min="12034" max="12034" width="15.625" customWidth="true"/>
    <col min="12035" max="12035" width="37.25" customWidth="true"/>
    <col min="12036" max="12036" width="13.625" customWidth="true"/>
    <col min="12289" max="12289" width="30" customWidth="true"/>
    <col min="12290" max="12290" width="15.625" customWidth="true"/>
    <col min="12291" max="12291" width="37.25" customWidth="true"/>
    <col min="12292" max="12292" width="13.625" customWidth="true"/>
    <col min="12545" max="12545" width="30" customWidth="true"/>
    <col min="12546" max="12546" width="15.625" customWidth="true"/>
    <col min="12547" max="12547" width="37.25" customWidth="true"/>
    <col min="12548" max="12548" width="13.625" customWidth="true"/>
    <col min="12801" max="12801" width="30" customWidth="true"/>
    <col min="12802" max="12802" width="15.625" customWidth="true"/>
    <col min="12803" max="12803" width="37.25" customWidth="true"/>
    <col min="12804" max="12804" width="13.625" customWidth="true"/>
    <col min="13057" max="13057" width="30" customWidth="true"/>
    <col min="13058" max="13058" width="15.625" customWidth="true"/>
    <col min="13059" max="13059" width="37.25" customWidth="true"/>
    <col min="13060" max="13060" width="13.625" customWidth="true"/>
    <col min="13313" max="13313" width="30" customWidth="true"/>
    <col min="13314" max="13314" width="15.625" customWidth="true"/>
    <col min="13315" max="13315" width="37.25" customWidth="true"/>
    <col min="13316" max="13316" width="13.625" customWidth="true"/>
    <col min="13569" max="13569" width="30" customWidth="true"/>
    <col min="13570" max="13570" width="15.625" customWidth="true"/>
    <col min="13571" max="13571" width="37.25" customWidth="true"/>
    <col min="13572" max="13572" width="13.625" customWidth="true"/>
    <col min="13825" max="13825" width="30" customWidth="true"/>
    <col min="13826" max="13826" width="15.625" customWidth="true"/>
    <col min="13827" max="13827" width="37.25" customWidth="true"/>
    <col min="13828" max="13828" width="13.625" customWidth="true"/>
    <col min="14081" max="14081" width="30" customWidth="true"/>
    <col min="14082" max="14082" width="15.625" customWidth="true"/>
    <col min="14083" max="14083" width="37.25" customWidth="true"/>
    <col min="14084" max="14084" width="13.625" customWidth="true"/>
    <col min="14337" max="14337" width="30" customWidth="true"/>
    <col min="14338" max="14338" width="15.625" customWidth="true"/>
    <col min="14339" max="14339" width="37.25" customWidth="true"/>
    <col min="14340" max="14340" width="13.625" customWidth="true"/>
    <col min="14593" max="14593" width="30" customWidth="true"/>
    <col min="14594" max="14594" width="15.625" customWidth="true"/>
    <col min="14595" max="14595" width="37.25" customWidth="true"/>
    <col min="14596" max="14596" width="13.625" customWidth="true"/>
    <col min="14849" max="14849" width="30" customWidth="true"/>
    <col min="14850" max="14850" width="15.625" customWidth="true"/>
    <col min="14851" max="14851" width="37.25" customWidth="true"/>
    <col min="14852" max="14852" width="13.625" customWidth="true"/>
    <col min="15105" max="15105" width="30" customWidth="true"/>
    <col min="15106" max="15106" width="15.625" customWidth="true"/>
    <col min="15107" max="15107" width="37.25" customWidth="true"/>
    <col min="15108" max="15108" width="13.625" customWidth="true"/>
    <col min="15361" max="15361" width="30" customWidth="true"/>
    <col min="15362" max="15362" width="15.625" customWidth="true"/>
    <col min="15363" max="15363" width="37.25" customWidth="true"/>
    <col min="15364" max="15364" width="13.625" customWidth="true"/>
    <col min="15617" max="15617" width="30" customWidth="true"/>
    <col min="15618" max="15618" width="15.625" customWidth="true"/>
    <col min="15619" max="15619" width="37.25" customWidth="true"/>
    <col min="15620" max="15620" width="13.625" customWidth="true"/>
    <col min="15873" max="15873" width="30" customWidth="true"/>
    <col min="15874" max="15874" width="15.625" customWidth="true"/>
    <col min="15875" max="15875" width="37.25" customWidth="true"/>
    <col min="15876" max="15876" width="13.625" customWidth="true"/>
    <col min="16129" max="16129" width="30" customWidth="true"/>
    <col min="16130" max="16130" width="15.625" customWidth="true"/>
    <col min="16131" max="16131" width="37.25" customWidth="true"/>
    <col min="16132" max="16132" width="13.625" customWidth="true"/>
  </cols>
  <sheetData>
    <row r="1" customHeight="true" spans="1:4">
      <c r="A1" s="137" t="s">
        <v>1663</v>
      </c>
      <c r="B1" s="137"/>
      <c r="C1" s="137"/>
      <c r="D1" s="137"/>
    </row>
    <row r="2" customHeight="true" spans="1:4">
      <c r="A2" s="138"/>
      <c r="B2" s="138"/>
      <c r="C2" s="139"/>
      <c r="D2" s="140" t="s">
        <v>1</v>
      </c>
    </row>
    <row r="3" customHeight="true" spans="1:4">
      <c r="A3" s="141" t="s">
        <v>1646</v>
      </c>
      <c r="B3" s="141" t="s">
        <v>58</v>
      </c>
      <c r="C3" s="142" t="s">
        <v>1646</v>
      </c>
      <c r="D3" s="141" t="s">
        <v>58</v>
      </c>
    </row>
    <row r="4" customHeight="true" spans="1:4">
      <c r="A4" s="143" t="s">
        <v>1647</v>
      </c>
      <c r="B4" s="144">
        <v>192568</v>
      </c>
      <c r="C4" s="145" t="s">
        <v>1648</v>
      </c>
      <c r="D4" s="144">
        <v>309295</v>
      </c>
    </row>
    <row r="5" customHeight="true" spans="1:4">
      <c r="A5" s="143" t="s">
        <v>35</v>
      </c>
      <c r="B5" s="144">
        <f>B6+B7</f>
        <v>3234</v>
      </c>
      <c r="C5" s="143" t="s">
        <v>1107</v>
      </c>
      <c r="D5" s="144">
        <f>D6+D7</f>
        <v>14345</v>
      </c>
    </row>
    <row r="6" customHeight="true" spans="1:4">
      <c r="A6" s="146" t="s">
        <v>1649</v>
      </c>
      <c r="B6" s="147">
        <v>3234</v>
      </c>
      <c r="C6" s="148" t="s">
        <v>1664</v>
      </c>
      <c r="D6" s="147">
        <v>14345</v>
      </c>
    </row>
    <row r="7" customHeight="true" spans="1:4">
      <c r="A7" s="149" t="s">
        <v>1411</v>
      </c>
      <c r="B7" s="147"/>
      <c r="C7" s="148" t="s">
        <v>1650</v>
      </c>
      <c r="D7" s="147"/>
    </row>
    <row r="8" customHeight="true" spans="1:5">
      <c r="A8" s="150" t="s">
        <v>1651</v>
      </c>
      <c r="B8" s="144">
        <v>281346</v>
      </c>
      <c r="C8" s="151" t="s">
        <v>1652</v>
      </c>
      <c r="D8" s="144">
        <v>24500</v>
      </c>
      <c r="E8" s="123"/>
    </row>
    <row r="9" customHeight="true" spans="1:4">
      <c r="A9" s="150" t="s">
        <v>1215</v>
      </c>
      <c r="B9" s="144">
        <v>6673</v>
      </c>
      <c r="C9" s="151" t="s">
        <v>1662</v>
      </c>
      <c r="D9" s="144">
        <v>95326</v>
      </c>
    </row>
    <row r="10" customHeight="true" spans="1:4">
      <c r="A10" s="150" t="s">
        <v>50</v>
      </c>
      <c r="B10" s="144"/>
      <c r="C10" s="152" t="s">
        <v>1123</v>
      </c>
      <c r="D10" s="144">
        <v>10355</v>
      </c>
    </row>
    <row r="11" customHeight="true" spans="1:4">
      <c r="A11" s="153"/>
      <c r="B11" s="153"/>
      <c r="C11" s="152" t="s">
        <v>1122</v>
      </c>
      <c r="D11" s="144">
        <v>30000</v>
      </c>
    </row>
    <row r="12" customHeight="true" spans="1:4">
      <c r="A12" s="154" t="s">
        <v>1653</v>
      </c>
      <c r="B12" s="144">
        <f>B4+B5+B8+B9+B10</f>
        <v>483821</v>
      </c>
      <c r="C12" s="155" t="s">
        <v>1654</v>
      </c>
      <c r="D12" s="144">
        <f>D4+D5+D10+D11+D9+D8</f>
        <v>483821</v>
      </c>
    </row>
  </sheetData>
  <mergeCells count="1">
    <mergeCell ref="A1:D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54"/>
  <sheetViews>
    <sheetView workbookViewId="0">
      <selection activeCell="D34" sqref="D34"/>
    </sheetView>
  </sheetViews>
  <sheetFormatPr defaultColWidth="9.5" defaultRowHeight="13.5" outlineLevelCol="7"/>
  <cols>
    <col min="1" max="1" width="43.75" style="204" customWidth="true"/>
    <col min="2" max="2" width="25" style="249" customWidth="true"/>
    <col min="3" max="3" width="9.5" style="204" customWidth="true"/>
    <col min="4" max="4" width="9.5" style="204"/>
    <col min="5" max="5" width="11.875" style="204" customWidth="true"/>
    <col min="6" max="6" width="9.5" style="204"/>
    <col min="7" max="7" width="11.875" style="204" customWidth="true"/>
    <col min="8" max="8" width="11.625" style="204" customWidth="true"/>
    <col min="9" max="254" width="9.5" style="204"/>
    <col min="255" max="255" width="43.75" style="204" customWidth="true"/>
    <col min="256" max="256" width="25" style="204" customWidth="true"/>
    <col min="257" max="257" width="9.5" style="204" customWidth="true"/>
    <col min="258" max="258" width="21.875" style="204" customWidth="true"/>
    <col min="259" max="259" width="15.125" style="204" customWidth="true"/>
    <col min="260" max="260" width="9.5" style="204"/>
    <col min="261" max="261" width="11.875" style="204" customWidth="true"/>
    <col min="262" max="262" width="9.5" style="204"/>
    <col min="263" max="263" width="11.875" style="204" customWidth="true"/>
    <col min="264" max="264" width="11.625" style="204" customWidth="true"/>
    <col min="265" max="510" width="9.5" style="204"/>
    <col min="511" max="511" width="43.75" style="204" customWidth="true"/>
    <col min="512" max="512" width="25" style="204" customWidth="true"/>
    <col min="513" max="513" width="9.5" style="204" customWidth="true"/>
    <col min="514" max="514" width="21.875" style="204" customWidth="true"/>
    <col min="515" max="515" width="15.125" style="204" customWidth="true"/>
    <col min="516" max="516" width="9.5" style="204"/>
    <col min="517" max="517" width="11.875" style="204" customWidth="true"/>
    <col min="518" max="518" width="9.5" style="204"/>
    <col min="519" max="519" width="11.875" style="204" customWidth="true"/>
    <col min="520" max="520" width="11.625" style="204" customWidth="true"/>
    <col min="521" max="766" width="9.5" style="204"/>
    <col min="767" max="767" width="43.75" style="204" customWidth="true"/>
    <col min="768" max="768" width="25" style="204" customWidth="true"/>
    <col min="769" max="769" width="9.5" style="204" customWidth="true"/>
    <col min="770" max="770" width="21.875" style="204" customWidth="true"/>
    <col min="771" max="771" width="15.125" style="204" customWidth="true"/>
    <col min="772" max="772" width="9.5" style="204"/>
    <col min="773" max="773" width="11.875" style="204" customWidth="true"/>
    <col min="774" max="774" width="9.5" style="204"/>
    <col min="775" max="775" width="11.875" style="204" customWidth="true"/>
    <col min="776" max="776" width="11.625" style="204" customWidth="true"/>
    <col min="777" max="1022" width="9.5" style="204"/>
    <col min="1023" max="1023" width="43.75" style="204" customWidth="true"/>
    <col min="1024" max="1024" width="25" style="204" customWidth="true"/>
    <col min="1025" max="1025" width="9.5" style="204" customWidth="true"/>
    <col min="1026" max="1026" width="21.875" style="204" customWidth="true"/>
    <col min="1027" max="1027" width="15.125" style="204" customWidth="true"/>
    <col min="1028" max="1028" width="9.5" style="204"/>
    <col min="1029" max="1029" width="11.875" style="204" customWidth="true"/>
    <col min="1030" max="1030" width="9.5" style="204"/>
    <col min="1031" max="1031" width="11.875" style="204" customWidth="true"/>
    <col min="1032" max="1032" width="11.625" style="204" customWidth="true"/>
    <col min="1033" max="1278" width="9.5" style="204"/>
    <col min="1279" max="1279" width="43.75" style="204" customWidth="true"/>
    <col min="1280" max="1280" width="25" style="204" customWidth="true"/>
    <col min="1281" max="1281" width="9.5" style="204" customWidth="true"/>
    <col min="1282" max="1282" width="21.875" style="204" customWidth="true"/>
    <col min="1283" max="1283" width="15.125" style="204" customWidth="true"/>
    <col min="1284" max="1284" width="9.5" style="204"/>
    <col min="1285" max="1285" width="11.875" style="204" customWidth="true"/>
    <col min="1286" max="1286" width="9.5" style="204"/>
    <col min="1287" max="1287" width="11.875" style="204" customWidth="true"/>
    <col min="1288" max="1288" width="11.625" style="204" customWidth="true"/>
    <col min="1289" max="1534" width="9.5" style="204"/>
    <col min="1535" max="1535" width="43.75" style="204" customWidth="true"/>
    <col min="1536" max="1536" width="25" style="204" customWidth="true"/>
    <col min="1537" max="1537" width="9.5" style="204" customWidth="true"/>
    <col min="1538" max="1538" width="21.875" style="204" customWidth="true"/>
    <col min="1539" max="1539" width="15.125" style="204" customWidth="true"/>
    <col min="1540" max="1540" width="9.5" style="204"/>
    <col min="1541" max="1541" width="11.875" style="204" customWidth="true"/>
    <col min="1542" max="1542" width="9.5" style="204"/>
    <col min="1543" max="1543" width="11.875" style="204" customWidth="true"/>
    <col min="1544" max="1544" width="11.625" style="204" customWidth="true"/>
    <col min="1545" max="1790" width="9.5" style="204"/>
    <col min="1791" max="1791" width="43.75" style="204" customWidth="true"/>
    <col min="1792" max="1792" width="25" style="204" customWidth="true"/>
    <col min="1793" max="1793" width="9.5" style="204" customWidth="true"/>
    <col min="1794" max="1794" width="21.875" style="204" customWidth="true"/>
    <col min="1795" max="1795" width="15.125" style="204" customWidth="true"/>
    <col min="1796" max="1796" width="9.5" style="204"/>
    <col min="1797" max="1797" width="11.875" style="204" customWidth="true"/>
    <col min="1798" max="1798" width="9.5" style="204"/>
    <col min="1799" max="1799" width="11.875" style="204" customWidth="true"/>
    <col min="1800" max="1800" width="11.625" style="204" customWidth="true"/>
    <col min="1801" max="2046" width="9.5" style="204"/>
    <col min="2047" max="2047" width="43.75" style="204" customWidth="true"/>
    <col min="2048" max="2048" width="25" style="204" customWidth="true"/>
    <col min="2049" max="2049" width="9.5" style="204" customWidth="true"/>
    <col min="2050" max="2050" width="21.875" style="204" customWidth="true"/>
    <col min="2051" max="2051" width="15.125" style="204" customWidth="true"/>
    <col min="2052" max="2052" width="9.5" style="204"/>
    <col min="2053" max="2053" width="11.875" style="204" customWidth="true"/>
    <col min="2054" max="2054" width="9.5" style="204"/>
    <col min="2055" max="2055" width="11.875" style="204" customWidth="true"/>
    <col min="2056" max="2056" width="11.625" style="204" customWidth="true"/>
    <col min="2057" max="2302" width="9.5" style="204"/>
    <col min="2303" max="2303" width="43.75" style="204" customWidth="true"/>
    <col min="2304" max="2304" width="25" style="204" customWidth="true"/>
    <col min="2305" max="2305" width="9.5" style="204" customWidth="true"/>
    <col min="2306" max="2306" width="21.875" style="204" customWidth="true"/>
    <col min="2307" max="2307" width="15.125" style="204" customWidth="true"/>
    <col min="2308" max="2308" width="9.5" style="204"/>
    <col min="2309" max="2309" width="11.875" style="204" customWidth="true"/>
    <col min="2310" max="2310" width="9.5" style="204"/>
    <col min="2311" max="2311" width="11.875" style="204" customWidth="true"/>
    <col min="2312" max="2312" width="11.625" style="204" customWidth="true"/>
    <col min="2313" max="2558" width="9.5" style="204"/>
    <col min="2559" max="2559" width="43.75" style="204" customWidth="true"/>
    <col min="2560" max="2560" width="25" style="204" customWidth="true"/>
    <col min="2561" max="2561" width="9.5" style="204" customWidth="true"/>
    <col min="2562" max="2562" width="21.875" style="204" customWidth="true"/>
    <col min="2563" max="2563" width="15.125" style="204" customWidth="true"/>
    <col min="2564" max="2564" width="9.5" style="204"/>
    <col min="2565" max="2565" width="11.875" style="204" customWidth="true"/>
    <col min="2566" max="2566" width="9.5" style="204"/>
    <col min="2567" max="2567" width="11.875" style="204" customWidth="true"/>
    <col min="2568" max="2568" width="11.625" style="204" customWidth="true"/>
    <col min="2569" max="2814" width="9.5" style="204"/>
    <col min="2815" max="2815" width="43.75" style="204" customWidth="true"/>
    <col min="2816" max="2816" width="25" style="204" customWidth="true"/>
    <col min="2817" max="2817" width="9.5" style="204" customWidth="true"/>
    <col min="2818" max="2818" width="21.875" style="204" customWidth="true"/>
    <col min="2819" max="2819" width="15.125" style="204" customWidth="true"/>
    <col min="2820" max="2820" width="9.5" style="204"/>
    <col min="2821" max="2821" width="11.875" style="204" customWidth="true"/>
    <col min="2822" max="2822" width="9.5" style="204"/>
    <col min="2823" max="2823" width="11.875" style="204" customWidth="true"/>
    <col min="2824" max="2824" width="11.625" style="204" customWidth="true"/>
    <col min="2825" max="3070" width="9.5" style="204"/>
    <col min="3071" max="3071" width="43.75" style="204" customWidth="true"/>
    <col min="3072" max="3072" width="25" style="204" customWidth="true"/>
    <col min="3073" max="3073" width="9.5" style="204" customWidth="true"/>
    <col min="3074" max="3074" width="21.875" style="204" customWidth="true"/>
    <col min="3075" max="3075" width="15.125" style="204" customWidth="true"/>
    <col min="3076" max="3076" width="9.5" style="204"/>
    <col min="3077" max="3077" width="11.875" style="204" customWidth="true"/>
    <col min="3078" max="3078" width="9.5" style="204"/>
    <col min="3079" max="3079" width="11.875" style="204" customWidth="true"/>
    <col min="3080" max="3080" width="11.625" style="204" customWidth="true"/>
    <col min="3081" max="3326" width="9.5" style="204"/>
    <col min="3327" max="3327" width="43.75" style="204" customWidth="true"/>
    <col min="3328" max="3328" width="25" style="204" customWidth="true"/>
    <col min="3329" max="3329" width="9.5" style="204" customWidth="true"/>
    <col min="3330" max="3330" width="21.875" style="204" customWidth="true"/>
    <col min="3331" max="3331" width="15.125" style="204" customWidth="true"/>
    <col min="3332" max="3332" width="9.5" style="204"/>
    <col min="3333" max="3333" width="11.875" style="204" customWidth="true"/>
    <col min="3334" max="3334" width="9.5" style="204"/>
    <col min="3335" max="3335" width="11.875" style="204" customWidth="true"/>
    <col min="3336" max="3336" width="11.625" style="204" customWidth="true"/>
    <col min="3337" max="3582" width="9.5" style="204"/>
    <col min="3583" max="3583" width="43.75" style="204" customWidth="true"/>
    <col min="3584" max="3584" width="25" style="204" customWidth="true"/>
    <col min="3585" max="3585" width="9.5" style="204" customWidth="true"/>
    <col min="3586" max="3586" width="21.875" style="204" customWidth="true"/>
    <col min="3587" max="3587" width="15.125" style="204" customWidth="true"/>
    <col min="3588" max="3588" width="9.5" style="204"/>
    <col min="3589" max="3589" width="11.875" style="204" customWidth="true"/>
    <col min="3590" max="3590" width="9.5" style="204"/>
    <col min="3591" max="3591" width="11.875" style="204" customWidth="true"/>
    <col min="3592" max="3592" width="11.625" style="204" customWidth="true"/>
    <col min="3593" max="3838" width="9.5" style="204"/>
    <col min="3839" max="3839" width="43.75" style="204" customWidth="true"/>
    <col min="3840" max="3840" width="25" style="204" customWidth="true"/>
    <col min="3841" max="3841" width="9.5" style="204" customWidth="true"/>
    <col min="3842" max="3842" width="21.875" style="204" customWidth="true"/>
    <col min="3843" max="3843" width="15.125" style="204" customWidth="true"/>
    <col min="3844" max="3844" width="9.5" style="204"/>
    <col min="3845" max="3845" width="11.875" style="204" customWidth="true"/>
    <col min="3846" max="3846" width="9.5" style="204"/>
    <col min="3847" max="3847" width="11.875" style="204" customWidth="true"/>
    <col min="3848" max="3848" width="11.625" style="204" customWidth="true"/>
    <col min="3849" max="4094" width="9.5" style="204"/>
    <col min="4095" max="4095" width="43.75" style="204" customWidth="true"/>
    <col min="4096" max="4096" width="25" style="204" customWidth="true"/>
    <col min="4097" max="4097" width="9.5" style="204" customWidth="true"/>
    <col min="4098" max="4098" width="21.875" style="204" customWidth="true"/>
    <col min="4099" max="4099" width="15.125" style="204" customWidth="true"/>
    <col min="4100" max="4100" width="9.5" style="204"/>
    <col min="4101" max="4101" width="11.875" style="204" customWidth="true"/>
    <col min="4102" max="4102" width="9.5" style="204"/>
    <col min="4103" max="4103" width="11.875" style="204" customWidth="true"/>
    <col min="4104" max="4104" width="11.625" style="204" customWidth="true"/>
    <col min="4105" max="4350" width="9.5" style="204"/>
    <col min="4351" max="4351" width="43.75" style="204" customWidth="true"/>
    <col min="4352" max="4352" width="25" style="204" customWidth="true"/>
    <col min="4353" max="4353" width="9.5" style="204" customWidth="true"/>
    <col min="4354" max="4354" width="21.875" style="204" customWidth="true"/>
    <col min="4355" max="4355" width="15.125" style="204" customWidth="true"/>
    <col min="4356" max="4356" width="9.5" style="204"/>
    <col min="4357" max="4357" width="11.875" style="204" customWidth="true"/>
    <col min="4358" max="4358" width="9.5" style="204"/>
    <col min="4359" max="4359" width="11.875" style="204" customWidth="true"/>
    <col min="4360" max="4360" width="11.625" style="204" customWidth="true"/>
    <col min="4361" max="4606" width="9.5" style="204"/>
    <col min="4607" max="4607" width="43.75" style="204" customWidth="true"/>
    <col min="4608" max="4608" width="25" style="204" customWidth="true"/>
    <col min="4609" max="4609" width="9.5" style="204" customWidth="true"/>
    <col min="4610" max="4610" width="21.875" style="204" customWidth="true"/>
    <col min="4611" max="4611" width="15.125" style="204" customWidth="true"/>
    <col min="4612" max="4612" width="9.5" style="204"/>
    <col min="4613" max="4613" width="11.875" style="204" customWidth="true"/>
    <col min="4614" max="4614" width="9.5" style="204"/>
    <col min="4615" max="4615" width="11.875" style="204" customWidth="true"/>
    <col min="4616" max="4616" width="11.625" style="204" customWidth="true"/>
    <col min="4617" max="4862" width="9.5" style="204"/>
    <col min="4863" max="4863" width="43.75" style="204" customWidth="true"/>
    <col min="4864" max="4864" width="25" style="204" customWidth="true"/>
    <col min="4865" max="4865" width="9.5" style="204" customWidth="true"/>
    <col min="4866" max="4866" width="21.875" style="204" customWidth="true"/>
    <col min="4867" max="4867" width="15.125" style="204" customWidth="true"/>
    <col min="4868" max="4868" width="9.5" style="204"/>
    <col min="4869" max="4869" width="11.875" style="204" customWidth="true"/>
    <col min="4870" max="4870" width="9.5" style="204"/>
    <col min="4871" max="4871" width="11.875" style="204" customWidth="true"/>
    <col min="4872" max="4872" width="11.625" style="204" customWidth="true"/>
    <col min="4873" max="5118" width="9.5" style="204"/>
    <col min="5119" max="5119" width="43.75" style="204" customWidth="true"/>
    <col min="5120" max="5120" width="25" style="204" customWidth="true"/>
    <col min="5121" max="5121" width="9.5" style="204" customWidth="true"/>
    <col min="5122" max="5122" width="21.875" style="204" customWidth="true"/>
    <col min="5123" max="5123" width="15.125" style="204" customWidth="true"/>
    <col min="5124" max="5124" width="9.5" style="204"/>
    <col min="5125" max="5125" width="11.875" style="204" customWidth="true"/>
    <col min="5126" max="5126" width="9.5" style="204"/>
    <col min="5127" max="5127" width="11.875" style="204" customWidth="true"/>
    <col min="5128" max="5128" width="11.625" style="204" customWidth="true"/>
    <col min="5129" max="5374" width="9.5" style="204"/>
    <col min="5375" max="5375" width="43.75" style="204" customWidth="true"/>
    <col min="5376" max="5376" width="25" style="204" customWidth="true"/>
    <col min="5377" max="5377" width="9.5" style="204" customWidth="true"/>
    <col min="5378" max="5378" width="21.875" style="204" customWidth="true"/>
    <col min="5379" max="5379" width="15.125" style="204" customWidth="true"/>
    <col min="5380" max="5380" width="9.5" style="204"/>
    <col min="5381" max="5381" width="11.875" style="204" customWidth="true"/>
    <col min="5382" max="5382" width="9.5" style="204"/>
    <col min="5383" max="5383" width="11.875" style="204" customWidth="true"/>
    <col min="5384" max="5384" width="11.625" style="204" customWidth="true"/>
    <col min="5385" max="5630" width="9.5" style="204"/>
    <col min="5631" max="5631" width="43.75" style="204" customWidth="true"/>
    <col min="5632" max="5632" width="25" style="204" customWidth="true"/>
    <col min="5633" max="5633" width="9.5" style="204" customWidth="true"/>
    <col min="5634" max="5634" width="21.875" style="204" customWidth="true"/>
    <col min="5635" max="5635" width="15.125" style="204" customWidth="true"/>
    <col min="5636" max="5636" width="9.5" style="204"/>
    <col min="5637" max="5637" width="11.875" style="204" customWidth="true"/>
    <col min="5638" max="5638" width="9.5" style="204"/>
    <col min="5639" max="5639" width="11.875" style="204" customWidth="true"/>
    <col min="5640" max="5640" width="11.625" style="204" customWidth="true"/>
    <col min="5641" max="5886" width="9.5" style="204"/>
    <col min="5887" max="5887" width="43.75" style="204" customWidth="true"/>
    <col min="5888" max="5888" width="25" style="204" customWidth="true"/>
    <col min="5889" max="5889" width="9.5" style="204" customWidth="true"/>
    <col min="5890" max="5890" width="21.875" style="204" customWidth="true"/>
    <col min="5891" max="5891" width="15.125" style="204" customWidth="true"/>
    <col min="5892" max="5892" width="9.5" style="204"/>
    <col min="5893" max="5893" width="11.875" style="204" customWidth="true"/>
    <col min="5894" max="5894" width="9.5" style="204"/>
    <col min="5895" max="5895" width="11.875" style="204" customWidth="true"/>
    <col min="5896" max="5896" width="11.625" style="204" customWidth="true"/>
    <col min="5897" max="6142" width="9.5" style="204"/>
    <col min="6143" max="6143" width="43.75" style="204" customWidth="true"/>
    <col min="6144" max="6144" width="25" style="204" customWidth="true"/>
    <col min="6145" max="6145" width="9.5" style="204" customWidth="true"/>
    <col min="6146" max="6146" width="21.875" style="204" customWidth="true"/>
    <col min="6147" max="6147" width="15.125" style="204" customWidth="true"/>
    <col min="6148" max="6148" width="9.5" style="204"/>
    <col min="6149" max="6149" width="11.875" style="204" customWidth="true"/>
    <col min="6150" max="6150" width="9.5" style="204"/>
    <col min="6151" max="6151" width="11.875" style="204" customWidth="true"/>
    <col min="6152" max="6152" width="11.625" style="204" customWidth="true"/>
    <col min="6153" max="6398" width="9.5" style="204"/>
    <col min="6399" max="6399" width="43.75" style="204" customWidth="true"/>
    <col min="6400" max="6400" width="25" style="204" customWidth="true"/>
    <col min="6401" max="6401" width="9.5" style="204" customWidth="true"/>
    <col min="6402" max="6402" width="21.875" style="204" customWidth="true"/>
    <col min="6403" max="6403" width="15.125" style="204" customWidth="true"/>
    <col min="6404" max="6404" width="9.5" style="204"/>
    <col min="6405" max="6405" width="11.875" style="204" customWidth="true"/>
    <col min="6406" max="6406" width="9.5" style="204"/>
    <col min="6407" max="6407" width="11.875" style="204" customWidth="true"/>
    <col min="6408" max="6408" width="11.625" style="204" customWidth="true"/>
    <col min="6409" max="6654" width="9.5" style="204"/>
    <col min="6655" max="6655" width="43.75" style="204" customWidth="true"/>
    <col min="6656" max="6656" width="25" style="204" customWidth="true"/>
    <col min="6657" max="6657" width="9.5" style="204" customWidth="true"/>
    <col min="6658" max="6658" width="21.875" style="204" customWidth="true"/>
    <col min="6659" max="6659" width="15.125" style="204" customWidth="true"/>
    <col min="6660" max="6660" width="9.5" style="204"/>
    <col min="6661" max="6661" width="11.875" style="204" customWidth="true"/>
    <col min="6662" max="6662" width="9.5" style="204"/>
    <col min="6663" max="6663" width="11.875" style="204" customWidth="true"/>
    <col min="6664" max="6664" width="11.625" style="204" customWidth="true"/>
    <col min="6665" max="6910" width="9.5" style="204"/>
    <col min="6911" max="6911" width="43.75" style="204" customWidth="true"/>
    <col min="6912" max="6912" width="25" style="204" customWidth="true"/>
    <col min="6913" max="6913" width="9.5" style="204" customWidth="true"/>
    <col min="6914" max="6914" width="21.875" style="204" customWidth="true"/>
    <col min="6915" max="6915" width="15.125" style="204" customWidth="true"/>
    <col min="6916" max="6916" width="9.5" style="204"/>
    <col min="6917" max="6917" width="11.875" style="204" customWidth="true"/>
    <col min="6918" max="6918" width="9.5" style="204"/>
    <col min="6919" max="6919" width="11.875" style="204" customWidth="true"/>
    <col min="6920" max="6920" width="11.625" style="204" customWidth="true"/>
    <col min="6921" max="7166" width="9.5" style="204"/>
    <col min="7167" max="7167" width="43.75" style="204" customWidth="true"/>
    <col min="7168" max="7168" width="25" style="204" customWidth="true"/>
    <col min="7169" max="7169" width="9.5" style="204" customWidth="true"/>
    <col min="7170" max="7170" width="21.875" style="204" customWidth="true"/>
    <col min="7171" max="7171" width="15.125" style="204" customWidth="true"/>
    <col min="7172" max="7172" width="9.5" style="204"/>
    <col min="7173" max="7173" width="11.875" style="204" customWidth="true"/>
    <col min="7174" max="7174" width="9.5" style="204"/>
    <col min="7175" max="7175" width="11.875" style="204" customWidth="true"/>
    <col min="7176" max="7176" width="11.625" style="204" customWidth="true"/>
    <col min="7177" max="7422" width="9.5" style="204"/>
    <col min="7423" max="7423" width="43.75" style="204" customWidth="true"/>
    <col min="7424" max="7424" width="25" style="204" customWidth="true"/>
    <col min="7425" max="7425" width="9.5" style="204" customWidth="true"/>
    <col min="7426" max="7426" width="21.875" style="204" customWidth="true"/>
    <col min="7427" max="7427" width="15.125" style="204" customWidth="true"/>
    <col min="7428" max="7428" width="9.5" style="204"/>
    <col min="7429" max="7429" width="11.875" style="204" customWidth="true"/>
    <col min="7430" max="7430" width="9.5" style="204"/>
    <col min="7431" max="7431" width="11.875" style="204" customWidth="true"/>
    <col min="7432" max="7432" width="11.625" style="204" customWidth="true"/>
    <col min="7433" max="7678" width="9.5" style="204"/>
    <col min="7679" max="7679" width="43.75" style="204" customWidth="true"/>
    <col min="7680" max="7680" width="25" style="204" customWidth="true"/>
    <col min="7681" max="7681" width="9.5" style="204" customWidth="true"/>
    <col min="7682" max="7682" width="21.875" style="204" customWidth="true"/>
    <col min="7683" max="7683" width="15.125" style="204" customWidth="true"/>
    <col min="7684" max="7684" width="9.5" style="204"/>
    <col min="7685" max="7685" width="11.875" style="204" customWidth="true"/>
    <col min="7686" max="7686" width="9.5" style="204"/>
    <col min="7687" max="7687" width="11.875" style="204" customWidth="true"/>
    <col min="7688" max="7688" width="11.625" style="204" customWidth="true"/>
    <col min="7689" max="7934" width="9.5" style="204"/>
    <col min="7935" max="7935" width="43.75" style="204" customWidth="true"/>
    <col min="7936" max="7936" width="25" style="204" customWidth="true"/>
    <col min="7937" max="7937" width="9.5" style="204" customWidth="true"/>
    <col min="7938" max="7938" width="21.875" style="204" customWidth="true"/>
    <col min="7939" max="7939" width="15.125" style="204" customWidth="true"/>
    <col min="7940" max="7940" width="9.5" style="204"/>
    <col min="7941" max="7941" width="11.875" style="204" customWidth="true"/>
    <col min="7942" max="7942" width="9.5" style="204"/>
    <col min="7943" max="7943" width="11.875" style="204" customWidth="true"/>
    <col min="7944" max="7944" width="11.625" style="204" customWidth="true"/>
    <col min="7945" max="8190" width="9.5" style="204"/>
    <col min="8191" max="8191" width="43.75" style="204" customWidth="true"/>
    <col min="8192" max="8192" width="25" style="204" customWidth="true"/>
    <col min="8193" max="8193" width="9.5" style="204" customWidth="true"/>
    <col min="8194" max="8194" width="21.875" style="204" customWidth="true"/>
    <col min="8195" max="8195" width="15.125" style="204" customWidth="true"/>
    <col min="8196" max="8196" width="9.5" style="204"/>
    <col min="8197" max="8197" width="11.875" style="204" customWidth="true"/>
    <col min="8198" max="8198" width="9.5" style="204"/>
    <col min="8199" max="8199" width="11.875" style="204" customWidth="true"/>
    <col min="8200" max="8200" width="11.625" style="204" customWidth="true"/>
    <col min="8201" max="8446" width="9.5" style="204"/>
    <col min="8447" max="8447" width="43.75" style="204" customWidth="true"/>
    <col min="8448" max="8448" width="25" style="204" customWidth="true"/>
    <col min="8449" max="8449" width="9.5" style="204" customWidth="true"/>
    <col min="8450" max="8450" width="21.875" style="204" customWidth="true"/>
    <col min="8451" max="8451" width="15.125" style="204" customWidth="true"/>
    <col min="8452" max="8452" width="9.5" style="204"/>
    <col min="8453" max="8453" width="11.875" style="204" customWidth="true"/>
    <col min="8454" max="8454" width="9.5" style="204"/>
    <col min="8455" max="8455" width="11.875" style="204" customWidth="true"/>
    <col min="8456" max="8456" width="11.625" style="204" customWidth="true"/>
    <col min="8457" max="8702" width="9.5" style="204"/>
    <col min="8703" max="8703" width="43.75" style="204" customWidth="true"/>
    <col min="8704" max="8704" width="25" style="204" customWidth="true"/>
    <col min="8705" max="8705" width="9.5" style="204" customWidth="true"/>
    <col min="8706" max="8706" width="21.875" style="204" customWidth="true"/>
    <col min="8707" max="8707" width="15.125" style="204" customWidth="true"/>
    <col min="8708" max="8708" width="9.5" style="204"/>
    <col min="8709" max="8709" width="11.875" style="204" customWidth="true"/>
    <col min="8710" max="8710" width="9.5" style="204"/>
    <col min="8711" max="8711" width="11.875" style="204" customWidth="true"/>
    <col min="8712" max="8712" width="11.625" style="204" customWidth="true"/>
    <col min="8713" max="8958" width="9.5" style="204"/>
    <col min="8959" max="8959" width="43.75" style="204" customWidth="true"/>
    <col min="8960" max="8960" width="25" style="204" customWidth="true"/>
    <col min="8961" max="8961" width="9.5" style="204" customWidth="true"/>
    <col min="8962" max="8962" width="21.875" style="204" customWidth="true"/>
    <col min="8963" max="8963" width="15.125" style="204" customWidth="true"/>
    <col min="8964" max="8964" width="9.5" style="204"/>
    <col min="8965" max="8965" width="11.875" style="204" customWidth="true"/>
    <col min="8966" max="8966" width="9.5" style="204"/>
    <col min="8967" max="8967" width="11.875" style="204" customWidth="true"/>
    <col min="8968" max="8968" width="11.625" style="204" customWidth="true"/>
    <col min="8969" max="9214" width="9.5" style="204"/>
    <col min="9215" max="9215" width="43.75" style="204" customWidth="true"/>
    <col min="9216" max="9216" width="25" style="204" customWidth="true"/>
    <col min="9217" max="9217" width="9.5" style="204" customWidth="true"/>
    <col min="9218" max="9218" width="21.875" style="204" customWidth="true"/>
    <col min="9219" max="9219" width="15.125" style="204" customWidth="true"/>
    <col min="9220" max="9220" width="9.5" style="204"/>
    <col min="9221" max="9221" width="11.875" style="204" customWidth="true"/>
    <col min="9222" max="9222" width="9.5" style="204"/>
    <col min="9223" max="9223" width="11.875" style="204" customWidth="true"/>
    <col min="9224" max="9224" width="11.625" style="204" customWidth="true"/>
    <col min="9225" max="9470" width="9.5" style="204"/>
    <col min="9471" max="9471" width="43.75" style="204" customWidth="true"/>
    <col min="9472" max="9472" width="25" style="204" customWidth="true"/>
    <col min="9473" max="9473" width="9.5" style="204" customWidth="true"/>
    <col min="9474" max="9474" width="21.875" style="204" customWidth="true"/>
    <col min="9475" max="9475" width="15.125" style="204" customWidth="true"/>
    <col min="9476" max="9476" width="9.5" style="204"/>
    <col min="9477" max="9477" width="11.875" style="204" customWidth="true"/>
    <col min="9478" max="9478" width="9.5" style="204"/>
    <col min="9479" max="9479" width="11.875" style="204" customWidth="true"/>
    <col min="9480" max="9480" width="11.625" style="204" customWidth="true"/>
    <col min="9481" max="9726" width="9.5" style="204"/>
    <col min="9727" max="9727" width="43.75" style="204" customWidth="true"/>
    <col min="9728" max="9728" width="25" style="204" customWidth="true"/>
    <col min="9729" max="9729" width="9.5" style="204" customWidth="true"/>
    <col min="9730" max="9730" width="21.875" style="204" customWidth="true"/>
    <col min="9731" max="9731" width="15.125" style="204" customWidth="true"/>
    <col min="9732" max="9732" width="9.5" style="204"/>
    <col min="9733" max="9733" width="11.875" style="204" customWidth="true"/>
    <col min="9734" max="9734" width="9.5" style="204"/>
    <col min="9735" max="9735" width="11.875" style="204" customWidth="true"/>
    <col min="9736" max="9736" width="11.625" style="204" customWidth="true"/>
    <col min="9737" max="9982" width="9.5" style="204"/>
    <col min="9983" max="9983" width="43.75" style="204" customWidth="true"/>
    <col min="9984" max="9984" width="25" style="204" customWidth="true"/>
    <col min="9985" max="9985" width="9.5" style="204" customWidth="true"/>
    <col min="9986" max="9986" width="21.875" style="204" customWidth="true"/>
    <col min="9987" max="9987" width="15.125" style="204" customWidth="true"/>
    <col min="9988" max="9988" width="9.5" style="204"/>
    <col min="9989" max="9989" width="11.875" style="204" customWidth="true"/>
    <col min="9990" max="9990" width="9.5" style="204"/>
    <col min="9991" max="9991" width="11.875" style="204" customWidth="true"/>
    <col min="9992" max="9992" width="11.625" style="204" customWidth="true"/>
    <col min="9993" max="10238" width="9.5" style="204"/>
    <col min="10239" max="10239" width="43.75" style="204" customWidth="true"/>
    <col min="10240" max="10240" width="25" style="204" customWidth="true"/>
    <col min="10241" max="10241" width="9.5" style="204" customWidth="true"/>
    <col min="10242" max="10242" width="21.875" style="204" customWidth="true"/>
    <col min="10243" max="10243" width="15.125" style="204" customWidth="true"/>
    <col min="10244" max="10244" width="9.5" style="204"/>
    <col min="10245" max="10245" width="11.875" style="204" customWidth="true"/>
    <col min="10246" max="10246" width="9.5" style="204"/>
    <col min="10247" max="10247" width="11.875" style="204" customWidth="true"/>
    <col min="10248" max="10248" width="11.625" style="204" customWidth="true"/>
    <col min="10249" max="10494" width="9.5" style="204"/>
    <col min="10495" max="10495" width="43.75" style="204" customWidth="true"/>
    <col min="10496" max="10496" width="25" style="204" customWidth="true"/>
    <col min="10497" max="10497" width="9.5" style="204" customWidth="true"/>
    <col min="10498" max="10498" width="21.875" style="204" customWidth="true"/>
    <col min="10499" max="10499" width="15.125" style="204" customWidth="true"/>
    <col min="10500" max="10500" width="9.5" style="204"/>
    <col min="10501" max="10501" width="11.875" style="204" customWidth="true"/>
    <col min="10502" max="10502" width="9.5" style="204"/>
    <col min="10503" max="10503" width="11.875" style="204" customWidth="true"/>
    <col min="10504" max="10504" width="11.625" style="204" customWidth="true"/>
    <col min="10505" max="10750" width="9.5" style="204"/>
    <col min="10751" max="10751" width="43.75" style="204" customWidth="true"/>
    <col min="10752" max="10752" width="25" style="204" customWidth="true"/>
    <col min="10753" max="10753" width="9.5" style="204" customWidth="true"/>
    <col min="10754" max="10754" width="21.875" style="204" customWidth="true"/>
    <col min="10755" max="10755" width="15.125" style="204" customWidth="true"/>
    <col min="10756" max="10756" width="9.5" style="204"/>
    <col min="10757" max="10757" width="11.875" style="204" customWidth="true"/>
    <col min="10758" max="10758" width="9.5" style="204"/>
    <col min="10759" max="10759" width="11.875" style="204" customWidth="true"/>
    <col min="10760" max="10760" width="11.625" style="204" customWidth="true"/>
    <col min="10761" max="11006" width="9.5" style="204"/>
    <col min="11007" max="11007" width="43.75" style="204" customWidth="true"/>
    <col min="11008" max="11008" width="25" style="204" customWidth="true"/>
    <col min="11009" max="11009" width="9.5" style="204" customWidth="true"/>
    <col min="11010" max="11010" width="21.875" style="204" customWidth="true"/>
    <col min="11011" max="11011" width="15.125" style="204" customWidth="true"/>
    <col min="11012" max="11012" width="9.5" style="204"/>
    <col min="11013" max="11013" width="11.875" style="204" customWidth="true"/>
    <col min="11014" max="11014" width="9.5" style="204"/>
    <col min="11015" max="11015" width="11.875" style="204" customWidth="true"/>
    <col min="11016" max="11016" width="11.625" style="204" customWidth="true"/>
    <col min="11017" max="11262" width="9.5" style="204"/>
    <col min="11263" max="11263" width="43.75" style="204" customWidth="true"/>
    <col min="11264" max="11264" width="25" style="204" customWidth="true"/>
    <col min="11265" max="11265" width="9.5" style="204" customWidth="true"/>
    <col min="11266" max="11266" width="21.875" style="204" customWidth="true"/>
    <col min="11267" max="11267" width="15.125" style="204" customWidth="true"/>
    <col min="11268" max="11268" width="9.5" style="204"/>
    <col min="11269" max="11269" width="11.875" style="204" customWidth="true"/>
    <col min="11270" max="11270" width="9.5" style="204"/>
    <col min="11271" max="11271" width="11.875" style="204" customWidth="true"/>
    <col min="11272" max="11272" width="11.625" style="204" customWidth="true"/>
    <col min="11273" max="11518" width="9.5" style="204"/>
    <col min="11519" max="11519" width="43.75" style="204" customWidth="true"/>
    <col min="11520" max="11520" width="25" style="204" customWidth="true"/>
    <col min="11521" max="11521" width="9.5" style="204" customWidth="true"/>
    <col min="11522" max="11522" width="21.875" style="204" customWidth="true"/>
    <col min="11523" max="11523" width="15.125" style="204" customWidth="true"/>
    <col min="11524" max="11524" width="9.5" style="204"/>
    <col min="11525" max="11525" width="11.875" style="204" customWidth="true"/>
    <col min="11526" max="11526" width="9.5" style="204"/>
    <col min="11527" max="11527" width="11.875" style="204" customWidth="true"/>
    <col min="11528" max="11528" width="11.625" style="204" customWidth="true"/>
    <col min="11529" max="11774" width="9.5" style="204"/>
    <col min="11775" max="11775" width="43.75" style="204" customWidth="true"/>
    <col min="11776" max="11776" width="25" style="204" customWidth="true"/>
    <col min="11777" max="11777" width="9.5" style="204" customWidth="true"/>
    <col min="11778" max="11778" width="21.875" style="204" customWidth="true"/>
    <col min="11779" max="11779" width="15.125" style="204" customWidth="true"/>
    <col min="11780" max="11780" width="9.5" style="204"/>
    <col min="11781" max="11781" width="11.875" style="204" customWidth="true"/>
    <col min="11782" max="11782" width="9.5" style="204"/>
    <col min="11783" max="11783" width="11.875" style="204" customWidth="true"/>
    <col min="11784" max="11784" width="11.625" style="204" customWidth="true"/>
    <col min="11785" max="12030" width="9.5" style="204"/>
    <col min="12031" max="12031" width="43.75" style="204" customWidth="true"/>
    <col min="12032" max="12032" width="25" style="204" customWidth="true"/>
    <col min="12033" max="12033" width="9.5" style="204" customWidth="true"/>
    <col min="12034" max="12034" width="21.875" style="204" customWidth="true"/>
    <col min="12035" max="12035" width="15.125" style="204" customWidth="true"/>
    <col min="12036" max="12036" width="9.5" style="204"/>
    <col min="12037" max="12037" width="11.875" style="204" customWidth="true"/>
    <col min="12038" max="12038" width="9.5" style="204"/>
    <col min="12039" max="12039" width="11.875" style="204" customWidth="true"/>
    <col min="12040" max="12040" width="11.625" style="204" customWidth="true"/>
    <col min="12041" max="12286" width="9.5" style="204"/>
    <col min="12287" max="12287" width="43.75" style="204" customWidth="true"/>
    <col min="12288" max="12288" width="25" style="204" customWidth="true"/>
    <col min="12289" max="12289" width="9.5" style="204" customWidth="true"/>
    <col min="12290" max="12290" width="21.875" style="204" customWidth="true"/>
    <col min="12291" max="12291" width="15.125" style="204" customWidth="true"/>
    <col min="12292" max="12292" width="9.5" style="204"/>
    <col min="12293" max="12293" width="11.875" style="204" customWidth="true"/>
    <col min="12294" max="12294" width="9.5" style="204"/>
    <col min="12295" max="12295" width="11.875" style="204" customWidth="true"/>
    <col min="12296" max="12296" width="11.625" style="204" customWidth="true"/>
    <col min="12297" max="12542" width="9.5" style="204"/>
    <col min="12543" max="12543" width="43.75" style="204" customWidth="true"/>
    <col min="12544" max="12544" width="25" style="204" customWidth="true"/>
    <col min="12545" max="12545" width="9.5" style="204" customWidth="true"/>
    <col min="12546" max="12546" width="21.875" style="204" customWidth="true"/>
    <col min="12547" max="12547" width="15.125" style="204" customWidth="true"/>
    <col min="12548" max="12548" width="9.5" style="204"/>
    <col min="12549" max="12549" width="11.875" style="204" customWidth="true"/>
    <col min="12550" max="12550" width="9.5" style="204"/>
    <col min="12551" max="12551" width="11.875" style="204" customWidth="true"/>
    <col min="12552" max="12552" width="11.625" style="204" customWidth="true"/>
    <col min="12553" max="12798" width="9.5" style="204"/>
    <col min="12799" max="12799" width="43.75" style="204" customWidth="true"/>
    <col min="12800" max="12800" width="25" style="204" customWidth="true"/>
    <col min="12801" max="12801" width="9.5" style="204" customWidth="true"/>
    <col min="12802" max="12802" width="21.875" style="204" customWidth="true"/>
    <col min="12803" max="12803" width="15.125" style="204" customWidth="true"/>
    <col min="12804" max="12804" width="9.5" style="204"/>
    <col min="12805" max="12805" width="11.875" style="204" customWidth="true"/>
    <col min="12806" max="12806" width="9.5" style="204"/>
    <col min="12807" max="12807" width="11.875" style="204" customWidth="true"/>
    <col min="12808" max="12808" width="11.625" style="204" customWidth="true"/>
    <col min="12809" max="13054" width="9.5" style="204"/>
    <col min="13055" max="13055" width="43.75" style="204" customWidth="true"/>
    <col min="13056" max="13056" width="25" style="204" customWidth="true"/>
    <col min="13057" max="13057" width="9.5" style="204" customWidth="true"/>
    <col min="13058" max="13058" width="21.875" style="204" customWidth="true"/>
    <col min="13059" max="13059" width="15.125" style="204" customWidth="true"/>
    <col min="13060" max="13060" width="9.5" style="204"/>
    <col min="13061" max="13061" width="11.875" style="204" customWidth="true"/>
    <col min="13062" max="13062" width="9.5" style="204"/>
    <col min="13063" max="13063" width="11.875" style="204" customWidth="true"/>
    <col min="13064" max="13064" width="11.625" style="204" customWidth="true"/>
    <col min="13065" max="13310" width="9.5" style="204"/>
    <col min="13311" max="13311" width="43.75" style="204" customWidth="true"/>
    <col min="13312" max="13312" width="25" style="204" customWidth="true"/>
    <col min="13313" max="13313" width="9.5" style="204" customWidth="true"/>
    <col min="13314" max="13314" width="21.875" style="204" customWidth="true"/>
    <col min="13315" max="13315" width="15.125" style="204" customWidth="true"/>
    <col min="13316" max="13316" width="9.5" style="204"/>
    <col min="13317" max="13317" width="11.875" style="204" customWidth="true"/>
    <col min="13318" max="13318" width="9.5" style="204"/>
    <col min="13319" max="13319" width="11.875" style="204" customWidth="true"/>
    <col min="13320" max="13320" width="11.625" style="204" customWidth="true"/>
    <col min="13321" max="13566" width="9.5" style="204"/>
    <col min="13567" max="13567" width="43.75" style="204" customWidth="true"/>
    <col min="13568" max="13568" width="25" style="204" customWidth="true"/>
    <col min="13569" max="13569" width="9.5" style="204" customWidth="true"/>
    <col min="13570" max="13570" width="21.875" style="204" customWidth="true"/>
    <col min="13571" max="13571" width="15.125" style="204" customWidth="true"/>
    <col min="13572" max="13572" width="9.5" style="204"/>
    <col min="13573" max="13573" width="11.875" style="204" customWidth="true"/>
    <col min="13574" max="13574" width="9.5" style="204"/>
    <col min="13575" max="13575" width="11.875" style="204" customWidth="true"/>
    <col min="13576" max="13576" width="11.625" style="204" customWidth="true"/>
    <col min="13577" max="13822" width="9.5" style="204"/>
    <col min="13823" max="13823" width="43.75" style="204" customWidth="true"/>
    <col min="13824" max="13824" width="25" style="204" customWidth="true"/>
    <col min="13825" max="13825" width="9.5" style="204" customWidth="true"/>
    <col min="13826" max="13826" width="21.875" style="204" customWidth="true"/>
    <col min="13827" max="13827" width="15.125" style="204" customWidth="true"/>
    <col min="13828" max="13828" width="9.5" style="204"/>
    <col min="13829" max="13829" width="11.875" style="204" customWidth="true"/>
    <col min="13830" max="13830" width="9.5" style="204"/>
    <col min="13831" max="13831" width="11.875" style="204" customWidth="true"/>
    <col min="13832" max="13832" width="11.625" style="204" customWidth="true"/>
    <col min="13833" max="14078" width="9.5" style="204"/>
    <col min="14079" max="14079" width="43.75" style="204" customWidth="true"/>
    <col min="14080" max="14080" width="25" style="204" customWidth="true"/>
    <col min="14081" max="14081" width="9.5" style="204" customWidth="true"/>
    <col min="14082" max="14082" width="21.875" style="204" customWidth="true"/>
    <col min="14083" max="14083" width="15.125" style="204" customWidth="true"/>
    <col min="14084" max="14084" width="9.5" style="204"/>
    <col min="14085" max="14085" width="11.875" style="204" customWidth="true"/>
    <col min="14086" max="14086" width="9.5" style="204"/>
    <col min="14087" max="14087" width="11.875" style="204" customWidth="true"/>
    <col min="14088" max="14088" width="11.625" style="204" customWidth="true"/>
    <col min="14089" max="14334" width="9.5" style="204"/>
    <col min="14335" max="14335" width="43.75" style="204" customWidth="true"/>
    <col min="14336" max="14336" width="25" style="204" customWidth="true"/>
    <col min="14337" max="14337" width="9.5" style="204" customWidth="true"/>
    <col min="14338" max="14338" width="21.875" style="204" customWidth="true"/>
    <col min="14339" max="14339" width="15.125" style="204" customWidth="true"/>
    <col min="14340" max="14340" width="9.5" style="204"/>
    <col min="14341" max="14341" width="11.875" style="204" customWidth="true"/>
    <col min="14342" max="14342" width="9.5" style="204"/>
    <col min="14343" max="14343" width="11.875" style="204" customWidth="true"/>
    <col min="14344" max="14344" width="11.625" style="204" customWidth="true"/>
    <col min="14345" max="14590" width="9.5" style="204"/>
    <col min="14591" max="14591" width="43.75" style="204" customWidth="true"/>
    <col min="14592" max="14592" width="25" style="204" customWidth="true"/>
    <col min="14593" max="14593" width="9.5" style="204" customWidth="true"/>
    <col min="14594" max="14594" width="21.875" style="204" customWidth="true"/>
    <col min="14595" max="14595" width="15.125" style="204" customWidth="true"/>
    <col min="14596" max="14596" width="9.5" style="204"/>
    <col min="14597" max="14597" width="11.875" style="204" customWidth="true"/>
    <col min="14598" max="14598" width="9.5" style="204"/>
    <col min="14599" max="14599" width="11.875" style="204" customWidth="true"/>
    <col min="14600" max="14600" width="11.625" style="204" customWidth="true"/>
    <col min="14601" max="14846" width="9.5" style="204"/>
    <col min="14847" max="14847" width="43.75" style="204" customWidth="true"/>
    <col min="14848" max="14848" width="25" style="204" customWidth="true"/>
    <col min="14849" max="14849" width="9.5" style="204" customWidth="true"/>
    <col min="14850" max="14850" width="21.875" style="204" customWidth="true"/>
    <col min="14851" max="14851" width="15.125" style="204" customWidth="true"/>
    <col min="14852" max="14852" width="9.5" style="204"/>
    <col min="14853" max="14853" width="11.875" style="204" customWidth="true"/>
    <col min="14854" max="14854" width="9.5" style="204"/>
    <col min="14855" max="14855" width="11.875" style="204" customWidth="true"/>
    <col min="14856" max="14856" width="11.625" style="204" customWidth="true"/>
    <col min="14857" max="15102" width="9.5" style="204"/>
    <col min="15103" max="15103" width="43.75" style="204" customWidth="true"/>
    <col min="15104" max="15104" width="25" style="204" customWidth="true"/>
    <col min="15105" max="15105" width="9.5" style="204" customWidth="true"/>
    <col min="15106" max="15106" width="21.875" style="204" customWidth="true"/>
    <col min="15107" max="15107" width="15.125" style="204" customWidth="true"/>
    <col min="15108" max="15108" width="9.5" style="204"/>
    <col min="15109" max="15109" width="11.875" style="204" customWidth="true"/>
    <col min="15110" max="15110" width="9.5" style="204"/>
    <col min="15111" max="15111" width="11.875" style="204" customWidth="true"/>
    <col min="15112" max="15112" width="11.625" style="204" customWidth="true"/>
    <col min="15113" max="15358" width="9.5" style="204"/>
    <col min="15359" max="15359" width="43.75" style="204" customWidth="true"/>
    <col min="15360" max="15360" width="25" style="204" customWidth="true"/>
    <col min="15361" max="15361" width="9.5" style="204" customWidth="true"/>
    <col min="15362" max="15362" width="21.875" style="204" customWidth="true"/>
    <col min="15363" max="15363" width="15.125" style="204" customWidth="true"/>
    <col min="15364" max="15364" width="9.5" style="204"/>
    <col min="15365" max="15365" width="11.875" style="204" customWidth="true"/>
    <col min="15366" max="15366" width="9.5" style="204"/>
    <col min="15367" max="15367" width="11.875" style="204" customWidth="true"/>
    <col min="15368" max="15368" width="11.625" style="204" customWidth="true"/>
    <col min="15369" max="15614" width="9.5" style="204"/>
    <col min="15615" max="15615" width="43.75" style="204" customWidth="true"/>
    <col min="15616" max="15616" width="25" style="204" customWidth="true"/>
    <col min="15617" max="15617" width="9.5" style="204" customWidth="true"/>
    <col min="15618" max="15618" width="21.875" style="204" customWidth="true"/>
    <col min="15619" max="15619" width="15.125" style="204" customWidth="true"/>
    <col min="15620" max="15620" width="9.5" style="204"/>
    <col min="15621" max="15621" width="11.875" style="204" customWidth="true"/>
    <col min="15622" max="15622" width="9.5" style="204"/>
    <col min="15623" max="15623" width="11.875" style="204" customWidth="true"/>
    <col min="15624" max="15624" width="11.625" style="204" customWidth="true"/>
    <col min="15625" max="15870" width="9.5" style="204"/>
    <col min="15871" max="15871" width="43.75" style="204" customWidth="true"/>
    <col min="15872" max="15872" width="25" style="204" customWidth="true"/>
    <col min="15873" max="15873" width="9.5" style="204" customWidth="true"/>
    <col min="15874" max="15874" width="21.875" style="204" customWidth="true"/>
    <col min="15875" max="15875" width="15.125" style="204" customWidth="true"/>
    <col min="15876" max="15876" width="9.5" style="204"/>
    <col min="15877" max="15877" width="11.875" style="204" customWidth="true"/>
    <col min="15878" max="15878" width="9.5" style="204"/>
    <col min="15879" max="15879" width="11.875" style="204" customWidth="true"/>
    <col min="15880" max="15880" width="11.625" style="204" customWidth="true"/>
    <col min="15881" max="16126" width="9.5" style="204"/>
    <col min="16127" max="16127" width="43.75" style="204" customWidth="true"/>
    <col min="16128" max="16128" width="25" style="204" customWidth="true"/>
    <col min="16129" max="16129" width="9.5" style="204" customWidth="true"/>
    <col min="16130" max="16130" width="21.875" style="204" customWidth="true"/>
    <col min="16131" max="16131" width="15.125" style="204" customWidth="true"/>
    <col min="16132" max="16132" width="9.5" style="204"/>
    <col min="16133" max="16133" width="11.875" style="204" customWidth="true"/>
    <col min="16134" max="16134" width="9.5" style="204"/>
    <col min="16135" max="16135" width="11.875" style="204" customWidth="true"/>
    <col min="16136" max="16136" width="11.625" style="204" customWidth="true"/>
    <col min="16137" max="16384" width="9.5" style="204"/>
  </cols>
  <sheetData>
    <row r="1" ht="22.5" customHeight="true" spans="1:2">
      <c r="A1" s="222" t="s">
        <v>55</v>
      </c>
      <c r="B1" s="222"/>
    </row>
    <row r="2" ht="18" customHeight="true" spans="1:2">
      <c r="A2" s="223"/>
      <c r="B2" s="224" t="s">
        <v>56</v>
      </c>
    </row>
    <row r="3" s="156" customFormat="true" ht="15.75" customHeight="true" spans="1:8">
      <c r="A3" s="69" t="s">
        <v>57</v>
      </c>
      <c r="B3" s="160" t="s">
        <v>58</v>
      </c>
      <c r="D3" s="294"/>
      <c r="E3" s="295"/>
      <c r="F3" s="295"/>
      <c r="G3" s="295"/>
      <c r="H3" s="295"/>
    </row>
    <row r="4" s="156" customFormat="true" ht="15" customHeight="true" spans="1:2">
      <c r="A4" s="161" t="s">
        <v>59</v>
      </c>
      <c r="B4" s="165">
        <f>B5+B17+B26+B37+B48+B59+B70+B82+B91+B104+B114+B123+B134+B147+B154+B162+B168+B175+B182+B189+B196+B203+B211+B217+B223+B230+B245</f>
        <v>165995</v>
      </c>
    </row>
    <row r="5" s="156" customFormat="true" ht="15" customHeight="true" spans="1:2">
      <c r="A5" s="161" t="s">
        <v>60</v>
      </c>
      <c r="B5" s="162">
        <f>SUM(B6:B16)</f>
        <v>5197</v>
      </c>
    </row>
    <row r="6" s="156" customFormat="true" ht="15" customHeight="true" spans="1:2">
      <c r="A6" s="163" t="s">
        <v>61</v>
      </c>
      <c r="B6" s="162">
        <v>3749</v>
      </c>
    </row>
    <row r="7" s="156" customFormat="true" ht="15" customHeight="true" spans="1:2">
      <c r="A7" s="163" t="s">
        <v>62</v>
      </c>
      <c r="B7" s="162">
        <v>644</v>
      </c>
    </row>
    <row r="8" s="156" customFormat="true" ht="15" customHeight="true" spans="1:2">
      <c r="A8" s="163" t="s">
        <v>63</v>
      </c>
      <c r="B8" s="162">
        <v>2</v>
      </c>
    </row>
    <row r="9" s="156" customFormat="true" ht="15" customHeight="true" spans="1:2">
      <c r="A9" s="163" t="s">
        <v>64</v>
      </c>
      <c r="B9" s="162">
        <v>466</v>
      </c>
    </row>
    <row r="10" s="156" customFormat="true" ht="15" customHeight="true" spans="1:2">
      <c r="A10" s="163" t="s">
        <v>65</v>
      </c>
      <c r="B10" s="162">
        <v>35</v>
      </c>
    </row>
    <row r="11" s="156" customFormat="true" ht="15" customHeight="true" spans="1:2">
      <c r="A11" s="163" t="s">
        <v>66</v>
      </c>
      <c r="B11" s="162">
        <v>27</v>
      </c>
    </row>
    <row r="12" s="156" customFormat="true" ht="15" customHeight="true" spans="1:2">
      <c r="A12" s="163" t="s">
        <v>67</v>
      </c>
      <c r="B12" s="162">
        <v>0</v>
      </c>
    </row>
    <row r="13" s="156" customFormat="true" ht="15" customHeight="true" spans="1:2">
      <c r="A13" s="163" t="s">
        <v>68</v>
      </c>
      <c r="B13" s="162">
        <v>162</v>
      </c>
    </row>
    <row r="14" s="246" customFormat="true" ht="15" customHeight="true" spans="1:3">
      <c r="A14" s="163" t="s">
        <v>69</v>
      </c>
      <c r="B14" s="162">
        <v>0</v>
      </c>
      <c r="C14" s="156"/>
    </row>
    <row r="15" s="156" customFormat="true" ht="15" customHeight="true" spans="1:2">
      <c r="A15" s="163" t="s">
        <v>70</v>
      </c>
      <c r="B15" s="162">
        <v>102</v>
      </c>
    </row>
    <row r="16" s="156" customFormat="true" ht="15" customHeight="true" spans="1:2">
      <c r="A16" s="163" t="s">
        <v>71</v>
      </c>
      <c r="B16" s="162">
        <v>10</v>
      </c>
    </row>
    <row r="17" s="156" customFormat="true" ht="15" customHeight="true" spans="1:2">
      <c r="A17" s="161" t="s">
        <v>72</v>
      </c>
      <c r="B17" s="162">
        <f>SUM(B18:B25)</f>
        <v>4121</v>
      </c>
    </row>
    <row r="18" s="156" customFormat="true" ht="15" customHeight="true" spans="1:2">
      <c r="A18" s="163" t="s">
        <v>61</v>
      </c>
      <c r="B18" s="162">
        <v>3005</v>
      </c>
    </row>
    <row r="19" s="156" customFormat="true" ht="15" customHeight="true" spans="1:2">
      <c r="A19" s="163" t="s">
        <v>62</v>
      </c>
      <c r="B19" s="162">
        <v>613</v>
      </c>
    </row>
    <row r="20" s="156" customFormat="true" ht="15" customHeight="true" spans="1:2">
      <c r="A20" s="163" t="s">
        <v>63</v>
      </c>
      <c r="B20" s="162">
        <v>0</v>
      </c>
    </row>
    <row r="21" s="156" customFormat="true" ht="15" customHeight="true" spans="1:2">
      <c r="A21" s="163" t="s">
        <v>73</v>
      </c>
      <c r="B21" s="162">
        <v>234</v>
      </c>
    </row>
    <row r="22" s="156" customFormat="true" ht="15" customHeight="true" spans="1:2">
      <c r="A22" s="163" t="s">
        <v>74</v>
      </c>
      <c r="B22" s="162">
        <v>131</v>
      </c>
    </row>
    <row r="23" s="246" customFormat="true" ht="15" customHeight="true" spans="1:3">
      <c r="A23" s="163" t="s">
        <v>75</v>
      </c>
      <c r="B23" s="162">
        <v>23</v>
      </c>
      <c r="C23" s="156"/>
    </row>
    <row r="24" s="156" customFormat="true" ht="15" customHeight="true" spans="1:8">
      <c r="A24" s="163" t="s">
        <v>70</v>
      </c>
      <c r="B24" s="162">
        <v>101</v>
      </c>
      <c r="E24" s="296"/>
      <c r="G24" s="296"/>
      <c r="H24" s="296"/>
    </row>
    <row r="25" s="156" customFormat="true" ht="15" customHeight="true" spans="1:8">
      <c r="A25" s="163" t="s">
        <v>76</v>
      </c>
      <c r="B25" s="162">
        <v>14</v>
      </c>
      <c r="E25" s="296"/>
      <c r="G25" s="296"/>
      <c r="H25" s="296"/>
    </row>
    <row r="26" s="156" customFormat="true" ht="15" customHeight="true" spans="1:7">
      <c r="A26" s="161" t="s">
        <v>77</v>
      </c>
      <c r="B26" s="162">
        <f>SUM(B27:B36)</f>
        <v>57215</v>
      </c>
      <c r="G26" s="296"/>
    </row>
    <row r="27" s="156" customFormat="true" ht="15" customHeight="true" spans="1:2">
      <c r="A27" s="163" t="s">
        <v>61</v>
      </c>
      <c r="B27" s="162">
        <v>25933</v>
      </c>
    </row>
    <row r="28" s="156" customFormat="true" ht="15" customHeight="true" spans="1:2">
      <c r="A28" s="163" t="s">
        <v>62</v>
      </c>
      <c r="B28" s="162">
        <v>13399</v>
      </c>
    </row>
    <row r="29" s="156" customFormat="true" ht="15" customHeight="true" spans="1:2">
      <c r="A29" s="163" t="s">
        <v>63</v>
      </c>
      <c r="B29" s="162">
        <v>3222</v>
      </c>
    </row>
    <row r="30" s="156" customFormat="true" ht="15" customHeight="true" spans="1:2">
      <c r="A30" s="163" t="s">
        <v>78</v>
      </c>
      <c r="B30" s="162">
        <v>10</v>
      </c>
    </row>
    <row r="31" s="156" customFormat="true" ht="15" customHeight="true" spans="1:2">
      <c r="A31" s="163" t="s">
        <v>79</v>
      </c>
      <c r="B31" s="162">
        <v>105</v>
      </c>
    </row>
    <row r="32" s="156" customFormat="true" ht="15" customHeight="true" spans="1:2">
      <c r="A32" s="163" t="s">
        <v>80</v>
      </c>
      <c r="B32" s="162">
        <v>597</v>
      </c>
    </row>
    <row r="33" s="156" customFormat="true" ht="15" customHeight="true" spans="1:2">
      <c r="A33" s="163" t="s">
        <v>81</v>
      </c>
      <c r="B33" s="162">
        <v>614</v>
      </c>
    </row>
    <row r="34" s="156" customFormat="true" ht="15" customHeight="true" spans="1:7">
      <c r="A34" s="163" t="s">
        <v>82</v>
      </c>
      <c r="B34" s="162">
        <v>0</v>
      </c>
      <c r="G34" s="296"/>
    </row>
    <row r="35" s="246" customFormat="true" ht="15" customHeight="true" spans="1:3">
      <c r="A35" s="163" t="s">
        <v>70</v>
      </c>
      <c r="B35" s="162">
        <v>9444</v>
      </c>
      <c r="C35" s="156"/>
    </row>
    <row r="36" s="156" customFormat="true" ht="15" customHeight="true" spans="1:2">
      <c r="A36" s="163" t="s">
        <v>83</v>
      </c>
      <c r="B36" s="162">
        <v>3891</v>
      </c>
    </row>
    <row r="37" s="156" customFormat="true" ht="15" customHeight="true" spans="1:2">
      <c r="A37" s="161" t="s">
        <v>84</v>
      </c>
      <c r="B37" s="162">
        <f>SUM(B38:B47)</f>
        <v>4748</v>
      </c>
    </row>
    <row r="38" s="156" customFormat="true" ht="15" customHeight="true" spans="1:2">
      <c r="A38" s="163" t="s">
        <v>61</v>
      </c>
      <c r="B38" s="162">
        <v>2675</v>
      </c>
    </row>
    <row r="39" s="156" customFormat="true" ht="15" customHeight="true" spans="1:2">
      <c r="A39" s="163" t="s">
        <v>62</v>
      </c>
      <c r="B39" s="162">
        <v>284</v>
      </c>
    </row>
    <row r="40" s="156" customFormat="true" ht="15" customHeight="true" spans="1:2">
      <c r="A40" s="163" t="s">
        <v>63</v>
      </c>
      <c r="B40" s="162">
        <v>0</v>
      </c>
    </row>
    <row r="41" s="156" customFormat="true" ht="15" customHeight="true" spans="1:2">
      <c r="A41" s="163" t="s">
        <v>85</v>
      </c>
      <c r="B41" s="162">
        <v>64</v>
      </c>
    </row>
    <row r="42" s="156" customFormat="true" ht="15" customHeight="true" spans="1:2">
      <c r="A42" s="163" t="s">
        <v>86</v>
      </c>
      <c r="B42" s="162">
        <v>0</v>
      </c>
    </row>
    <row r="43" s="156" customFormat="true" ht="15" customHeight="true" spans="1:2">
      <c r="A43" s="163" t="s">
        <v>87</v>
      </c>
      <c r="B43" s="162">
        <v>0</v>
      </c>
    </row>
    <row r="44" s="156" customFormat="true" ht="15" customHeight="true" spans="1:2">
      <c r="A44" s="163" t="s">
        <v>88</v>
      </c>
      <c r="B44" s="162">
        <v>0</v>
      </c>
    </row>
    <row r="45" s="156" customFormat="true" ht="15" customHeight="true" spans="1:2">
      <c r="A45" s="163" t="s">
        <v>89</v>
      </c>
      <c r="B45" s="162">
        <v>7</v>
      </c>
    </row>
    <row r="46" s="156" customFormat="true" ht="15" customHeight="true" spans="1:2">
      <c r="A46" s="163" t="s">
        <v>70</v>
      </c>
      <c r="B46" s="162">
        <v>866</v>
      </c>
    </row>
    <row r="47" s="246" customFormat="true" ht="15" customHeight="true" spans="1:3">
      <c r="A47" s="163" t="s">
        <v>90</v>
      </c>
      <c r="B47" s="162">
        <v>852</v>
      </c>
      <c r="C47" s="156"/>
    </row>
    <row r="48" s="156" customFormat="true" ht="15" customHeight="true" spans="1:2">
      <c r="A48" s="161" t="s">
        <v>91</v>
      </c>
      <c r="B48" s="162">
        <f>SUM(B49:B58)</f>
        <v>4722</v>
      </c>
    </row>
    <row r="49" s="156" customFormat="true" ht="15" customHeight="true" spans="1:2">
      <c r="A49" s="163" t="s">
        <v>61</v>
      </c>
      <c r="B49" s="162">
        <v>1532</v>
      </c>
    </row>
    <row r="50" s="156" customFormat="true" ht="15" customHeight="true" spans="1:2">
      <c r="A50" s="163" t="s">
        <v>62</v>
      </c>
      <c r="B50" s="162">
        <v>86</v>
      </c>
    </row>
    <row r="51" s="156" customFormat="true" ht="15" customHeight="true" spans="1:2">
      <c r="A51" s="163" t="s">
        <v>63</v>
      </c>
      <c r="B51" s="162">
        <v>0</v>
      </c>
    </row>
    <row r="52" s="156" customFormat="true" ht="15" customHeight="true" spans="1:2">
      <c r="A52" s="163" t="s">
        <v>92</v>
      </c>
      <c r="B52" s="162">
        <v>0</v>
      </c>
    </row>
    <row r="53" s="156" customFormat="true" ht="15" customHeight="true" spans="1:2">
      <c r="A53" s="163" t="s">
        <v>93</v>
      </c>
      <c r="B53" s="162">
        <v>787</v>
      </c>
    </row>
    <row r="54" s="156" customFormat="true" ht="15" customHeight="true" spans="1:2">
      <c r="A54" s="163" t="s">
        <v>94</v>
      </c>
      <c r="B54" s="162">
        <v>1</v>
      </c>
    </row>
    <row r="55" s="156" customFormat="true" ht="15" customHeight="true" spans="1:2">
      <c r="A55" s="163" t="s">
        <v>95</v>
      </c>
      <c r="B55" s="162">
        <v>1386</v>
      </c>
    </row>
    <row r="56" s="156" customFormat="true" ht="15" customHeight="true" spans="1:2">
      <c r="A56" s="163" t="s">
        <v>96</v>
      </c>
      <c r="B56" s="162">
        <v>207</v>
      </c>
    </row>
    <row r="57" s="156" customFormat="true" ht="15" customHeight="true" spans="1:2">
      <c r="A57" s="163" t="s">
        <v>70</v>
      </c>
      <c r="B57" s="162">
        <v>658</v>
      </c>
    </row>
    <row r="58" s="246" customFormat="true" ht="15" customHeight="true" spans="1:3">
      <c r="A58" s="163" t="s">
        <v>97</v>
      </c>
      <c r="B58" s="162">
        <v>65</v>
      </c>
      <c r="C58" s="156"/>
    </row>
    <row r="59" s="156" customFormat="true" ht="15" customHeight="true" spans="1:8">
      <c r="A59" s="161" t="s">
        <v>98</v>
      </c>
      <c r="B59" s="162">
        <f>SUM(B60:B69)</f>
        <v>8348</v>
      </c>
      <c r="H59" s="296"/>
    </row>
    <row r="60" s="156" customFormat="true" ht="15" customHeight="true" spans="1:2">
      <c r="A60" s="163" t="s">
        <v>61</v>
      </c>
      <c r="B60" s="162">
        <v>4321</v>
      </c>
    </row>
    <row r="61" s="156" customFormat="true" ht="15" customHeight="true" spans="1:2">
      <c r="A61" s="163" t="s">
        <v>62</v>
      </c>
      <c r="B61" s="162">
        <v>1405</v>
      </c>
    </row>
    <row r="62" s="156" customFormat="true" ht="15" customHeight="true" spans="1:2">
      <c r="A62" s="163" t="s">
        <v>63</v>
      </c>
      <c r="B62" s="162">
        <v>0</v>
      </c>
    </row>
    <row r="63" s="156" customFormat="true" ht="15" customHeight="true" spans="1:2">
      <c r="A63" s="163" t="s">
        <v>99</v>
      </c>
      <c r="B63" s="162">
        <v>0</v>
      </c>
    </row>
    <row r="64" s="156" customFormat="true" ht="15" customHeight="true" spans="1:2">
      <c r="A64" s="163" t="s">
        <v>100</v>
      </c>
      <c r="B64" s="162">
        <v>11</v>
      </c>
    </row>
    <row r="65" s="156" customFormat="true" ht="15" customHeight="true" spans="1:2">
      <c r="A65" s="163" t="s">
        <v>101</v>
      </c>
      <c r="B65" s="162">
        <v>11</v>
      </c>
    </row>
    <row r="66" s="156" customFormat="true" ht="15" customHeight="true" spans="1:2">
      <c r="A66" s="163" t="s">
        <v>102</v>
      </c>
      <c r="B66" s="162">
        <v>316</v>
      </c>
    </row>
    <row r="67" s="156" customFormat="true" ht="15" customHeight="true" spans="1:2">
      <c r="A67" s="163" t="s">
        <v>103</v>
      </c>
      <c r="B67" s="162">
        <v>557</v>
      </c>
    </row>
    <row r="68" s="156" customFormat="true" ht="15" customHeight="true" spans="1:2">
      <c r="A68" s="163" t="s">
        <v>70</v>
      </c>
      <c r="B68" s="162">
        <v>1675</v>
      </c>
    </row>
    <row r="69" s="246" customFormat="true" ht="15" customHeight="true" spans="1:3">
      <c r="A69" s="163" t="s">
        <v>104</v>
      </c>
      <c r="B69" s="162">
        <v>52</v>
      </c>
      <c r="C69" s="156"/>
    </row>
    <row r="70" s="156" customFormat="true" ht="15" customHeight="true" spans="1:2">
      <c r="A70" s="161" t="s">
        <v>105</v>
      </c>
      <c r="B70" s="162">
        <f>SUM(B71:B81)</f>
        <v>5647</v>
      </c>
    </row>
    <row r="71" s="156" customFormat="true" ht="15" customHeight="true" spans="1:2">
      <c r="A71" s="163" t="s">
        <v>61</v>
      </c>
      <c r="B71" s="162">
        <v>4405</v>
      </c>
    </row>
    <row r="72" s="156" customFormat="true" ht="15" customHeight="true" spans="1:2">
      <c r="A72" s="163" t="s">
        <v>62</v>
      </c>
      <c r="B72" s="162">
        <v>0</v>
      </c>
    </row>
    <row r="73" s="156" customFormat="true" ht="15" customHeight="true" spans="1:2">
      <c r="A73" s="163" t="s">
        <v>63</v>
      </c>
      <c r="B73" s="162">
        <v>0</v>
      </c>
    </row>
    <row r="74" s="156" customFormat="true" ht="15" customHeight="true" spans="1:2">
      <c r="A74" s="163" t="s">
        <v>106</v>
      </c>
      <c r="B74" s="162">
        <v>0</v>
      </c>
    </row>
    <row r="75" s="156" customFormat="true" ht="15" customHeight="true" spans="1:2">
      <c r="A75" s="163" t="s">
        <v>107</v>
      </c>
      <c r="B75" s="162">
        <v>0</v>
      </c>
    </row>
    <row r="76" s="156" customFormat="true" ht="15" customHeight="true" spans="1:2">
      <c r="A76" s="163" t="s">
        <v>108</v>
      </c>
      <c r="B76" s="162">
        <v>0</v>
      </c>
    </row>
    <row r="77" s="156" customFormat="true" ht="15" customHeight="true" spans="1:2">
      <c r="A77" s="163" t="s">
        <v>109</v>
      </c>
      <c r="B77" s="162">
        <v>0</v>
      </c>
    </row>
    <row r="78" s="156" customFormat="true" ht="15" customHeight="true" spans="1:2">
      <c r="A78" s="163" t="s">
        <v>110</v>
      </c>
      <c r="B78" s="162">
        <v>0</v>
      </c>
    </row>
    <row r="79" s="156" customFormat="true" ht="15" customHeight="true" spans="1:2">
      <c r="A79" s="163" t="s">
        <v>102</v>
      </c>
      <c r="B79" s="162">
        <v>0</v>
      </c>
    </row>
    <row r="80" s="156" customFormat="true" ht="15" customHeight="true" spans="1:2">
      <c r="A80" s="163" t="s">
        <v>70</v>
      </c>
      <c r="B80" s="162">
        <v>0</v>
      </c>
    </row>
    <row r="81" s="246" customFormat="true" ht="15" customHeight="true" spans="1:3">
      <c r="A81" s="163" t="s">
        <v>111</v>
      </c>
      <c r="B81" s="162">
        <v>1242</v>
      </c>
      <c r="C81" s="156"/>
    </row>
    <row r="82" s="156" customFormat="true" ht="15" customHeight="true" spans="1:2">
      <c r="A82" s="161" t="s">
        <v>112</v>
      </c>
      <c r="B82" s="162">
        <f>SUM(B83:B90)</f>
        <v>2735</v>
      </c>
    </row>
    <row r="83" s="156" customFormat="true" ht="15" customHeight="true" spans="1:2">
      <c r="A83" s="163" t="s">
        <v>61</v>
      </c>
      <c r="B83" s="162">
        <v>1908</v>
      </c>
    </row>
    <row r="84" s="156" customFormat="true" ht="15" customHeight="true" spans="1:2">
      <c r="A84" s="163" t="s">
        <v>62</v>
      </c>
      <c r="B84" s="162">
        <v>411</v>
      </c>
    </row>
    <row r="85" s="156" customFormat="true" ht="15" customHeight="true" spans="1:2">
      <c r="A85" s="163" t="s">
        <v>63</v>
      </c>
      <c r="B85" s="162">
        <v>0</v>
      </c>
    </row>
    <row r="86" s="156" customFormat="true" ht="15" customHeight="true" spans="1:2">
      <c r="A86" s="163" t="s">
        <v>113</v>
      </c>
      <c r="B86" s="162">
        <v>287</v>
      </c>
    </row>
    <row r="87" s="156" customFormat="true" ht="15" customHeight="true" spans="1:2">
      <c r="A87" s="163" t="s">
        <v>114</v>
      </c>
      <c r="B87" s="162">
        <v>0</v>
      </c>
    </row>
    <row r="88" s="156" customFormat="true" ht="15" customHeight="true" spans="1:2">
      <c r="A88" s="163" t="s">
        <v>102</v>
      </c>
      <c r="B88" s="162">
        <v>5</v>
      </c>
    </row>
    <row r="89" s="156" customFormat="true" ht="15" customHeight="true" spans="1:2">
      <c r="A89" s="163" t="s">
        <v>70</v>
      </c>
      <c r="B89" s="162">
        <v>124</v>
      </c>
    </row>
    <row r="90" s="246" customFormat="true" ht="15" customHeight="true" spans="1:3">
      <c r="A90" s="163" t="s">
        <v>115</v>
      </c>
      <c r="B90" s="162">
        <v>0</v>
      </c>
      <c r="C90" s="156"/>
    </row>
    <row r="91" s="156" customFormat="true" ht="15" customHeight="true" spans="1:2">
      <c r="A91" s="161" t="s">
        <v>116</v>
      </c>
      <c r="B91" s="162">
        <f>SUM(B92:B103)</f>
        <v>51</v>
      </c>
    </row>
    <row r="92" s="156" customFormat="true" ht="15" customHeight="true" spans="1:2">
      <c r="A92" s="163" t="s">
        <v>61</v>
      </c>
      <c r="B92" s="162">
        <v>0</v>
      </c>
    </row>
    <row r="93" s="156" customFormat="true" ht="15" customHeight="true" spans="1:2">
      <c r="A93" s="163" t="s">
        <v>62</v>
      </c>
      <c r="B93" s="162">
        <v>50</v>
      </c>
    </row>
    <row r="94" s="156" customFormat="true" ht="15" customHeight="true" spans="1:2">
      <c r="A94" s="163" t="s">
        <v>63</v>
      </c>
      <c r="B94" s="162">
        <v>0</v>
      </c>
    </row>
    <row r="95" s="156" customFormat="true" ht="15" customHeight="true" spans="1:2">
      <c r="A95" s="163" t="s">
        <v>117</v>
      </c>
      <c r="B95" s="162">
        <v>0</v>
      </c>
    </row>
    <row r="96" s="156" customFormat="true" ht="15" customHeight="true" spans="1:2">
      <c r="A96" s="163" t="s">
        <v>118</v>
      </c>
      <c r="B96" s="162">
        <v>0</v>
      </c>
    </row>
    <row r="97" s="156" customFormat="true" ht="15" customHeight="true" spans="1:2">
      <c r="A97" s="163" t="s">
        <v>102</v>
      </c>
      <c r="B97" s="162">
        <v>0</v>
      </c>
    </row>
    <row r="98" s="156" customFormat="true" ht="15" customHeight="true" spans="1:2">
      <c r="A98" s="163" t="s">
        <v>119</v>
      </c>
      <c r="B98" s="162">
        <v>0</v>
      </c>
    </row>
    <row r="99" s="156" customFormat="true" ht="15" customHeight="true" spans="1:2">
      <c r="A99" s="163" t="s">
        <v>120</v>
      </c>
      <c r="B99" s="162">
        <v>0</v>
      </c>
    </row>
    <row r="100" s="246" customFormat="true" ht="15" customHeight="true" spans="1:3">
      <c r="A100" s="163" t="s">
        <v>121</v>
      </c>
      <c r="B100" s="162">
        <v>0</v>
      </c>
      <c r="C100" s="156"/>
    </row>
    <row r="101" s="156" customFormat="true" ht="15" customHeight="true" spans="1:2">
      <c r="A101" s="163" t="s">
        <v>122</v>
      </c>
      <c r="B101" s="162">
        <v>1</v>
      </c>
    </row>
    <row r="102" s="156" customFormat="true" ht="15" customHeight="true" spans="1:2">
      <c r="A102" s="163" t="s">
        <v>70</v>
      </c>
      <c r="B102" s="162">
        <v>0</v>
      </c>
    </row>
    <row r="103" s="156" customFormat="true" ht="15" customHeight="true" spans="1:2">
      <c r="A103" s="163" t="s">
        <v>123</v>
      </c>
      <c r="B103" s="162">
        <v>0</v>
      </c>
    </row>
    <row r="104" s="156" customFormat="true" ht="15" customHeight="true" spans="1:2">
      <c r="A104" s="161" t="s">
        <v>124</v>
      </c>
      <c r="B104" s="162">
        <f>SUM(B105:B113)</f>
        <v>6770</v>
      </c>
    </row>
    <row r="105" s="156" customFormat="true" ht="15" customHeight="true" spans="1:2">
      <c r="A105" s="163" t="s">
        <v>61</v>
      </c>
      <c r="B105" s="162">
        <v>2172</v>
      </c>
    </row>
    <row r="106" s="156" customFormat="true" ht="15" customHeight="true" spans="1:2">
      <c r="A106" s="163" t="s">
        <v>62</v>
      </c>
      <c r="B106" s="162">
        <v>481</v>
      </c>
    </row>
    <row r="107" s="156" customFormat="true" ht="15" customHeight="true" spans="1:2">
      <c r="A107" s="163" t="s">
        <v>63</v>
      </c>
      <c r="B107" s="162">
        <v>232</v>
      </c>
    </row>
    <row r="108" s="156" customFormat="true" ht="15" customHeight="true" spans="1:2">
      <c r="A108" s="163" t="s">
        <v>125</v>
      </c>
      <c r="B108" s="162">
        <v>0</v>
      </c>
    </row>
    <row r="109" s="156" customFormat="true" ht="15" customHeight="true" spans="1:2">
      <c r="A109" s="163" t="s">
        <v>126</v>
      </c>
      <c r="B109" s="162">
        <v>0</v>
      </c>
    </row>
    <row r="110" s="156" customFormat="true" ht="15" customHeight="true" spans="1:2">
      <c r="A110" s="163" t="s">
        <v>127</v>
      </c>
      <c r="B110" s="162">
        <v>0</v>
      </c>
    </row>
    <row r="111" s="156" customFormat="true" ht="15" customHeight="true" spans="1:2">
      <c r="A111" s="163" t="s">
        <v>128</v>
      </c>
      <c r="B111" s="162">
        <v>0</v>
      </c>
    </row>
    <row r="112" s="156" customFormat="true" ht="15" customHeight="true" spans="1:2">
      <c r="A112" s="163" t="s">
        <v>70</v>
      </c>
      <c r="B112" s="162">
        <v>982</v>
      </c>
    </row>
    <row r="113" s="156" customFormat="true" ht="15" customHeight="true" spans="1:2">
      <c r="A113" s="163" t="s">
        <v>129</v>
      </c>
      <c r="B113" s="162">
        <v>2903</v>
      </c>
    </row>
    <row r="114" s="156" customFormat="true" ht="15" customHeight="true" spans="1:2">
      <c r="A114" s="161" t="s">
        <v>130</v>
      </c>
      <c r="B114" s="162">
        <f>SUM(B115:B122)</f>
        <v>7258</v>
      </c>
    </row>
    <row r="115" s="246" customFormat="true" ht="15" customHeight="true" spans="1:3">
      <c r="A115" s="163" t="s">
        <v>61</v>
      </c>
      <c r="B115" s="162">
        <v>4368</v>
      </c>
      <c r="C115" s="156"/>
    </row>
    <row r="116" s="156" customFormat="true" ht="15" customHeight="true" spans="1:2">
      <c r="A116" s="163" t="s">
        <v>62</v>
      </c>
      <c r="B116" s="162">
        <v>988</v>
      </c>
    </row>
    <row r="117" s="156" customFormat="true" ht="15" customHeight="true" spans="1:2">
      <c r="A117" s="163" t="s">
        <v>63</v>
      </c>
      <c r="B117" s="162">
        <v>1</v>
      </c>
    </row>
    <row r="118" s="156" customFormat="true" ht="15" customHeight="true" spans="1:2">
      <c r="A118" s="163" t="s">
        <v>131</v>
      </c>
      <c r="B118" s="162">
        <v>185</v>
      </c>
    </row>
    <row r="119" s="156" customFormat="true" ht="15" customHeight="true" spans="1:2">
      <c r="A119" s="163" t="s">
        <v>132</v>
      </c>
      <c r="B119" s="162">
        <v>7</v>
      </c>
    </row>
    <row r="120" s="156" customFormat="true" ht="15" customHeight="true" spans="1:2">
      <c r="A120" s="163" t="s">
        <v>133</v>
      </c>
      <c r="B120" s="162">
        <v>246</v>
      </c>
    </row>
    <row r="121" s="156" customFormat="true" ht="15" customHeight="true" spans="1:2">
      <c r="A121" s="163" t="s">
        <v>70</v>
      </c>
      <c r="B121" s="162">
        <v>530</v>
      </c>
    </row>
    <row r="122" s="156" customFormat="true" ht="15" customHeight="true" spans="1:2">
      <c r="A122" s="163" t="s">
        <v>134</v>
      </c>
      <c r="B122" s="162">
        <v>933</v>
      </c>
    </row>
    <row r="123" s="156" customFormat="true" ht="15" customHeight="true" spans="1:2">
      <c r="A123" s="161" t="s">
        <v>135</v>
      </c>
      <c r="B123" s="162">
        <f>SUM(B124:B133)</f>
        <v>6060</v>
      </c>
    </row>
    <row r="124" s="246" customFormat="true" ht="15" customHeight="true" spans="1:3">
      <c r="A124" s="163" t="s">
        <v>61</v>
      </c>
      <c r="B124" s="162">
        <v>3341</v>
      </c>
      <c r="C124" s="156"/>
    </row>
    <row r="125" s="156" customFormat="true" ht="15" customHeight="true" spans="1:2">
      <c r="A125" s="163" t="s">
        <v>62</v>
      </c>
      <c r="B125" s="162">
        <v>82</v>
      </c>
    </row>
    <row r="126" s="156" customFormat="true" ht="15" customHeight="true" spans="1:2">
      <c r="A126" s="163" t="s">
        <v>63</v>
      </c>
      <c r="B126" s="162">
        <v>0</v>
      </c>
    </row>
    <row r="127" s="156" customFormat="true" ht="15" customHeight="true" spans="1:2">
      <c r="A127" s="163" t="s">
        <v>136</v>
      </c>
      <c r="B127" s="162">
        <v>0</v>
      </c>
    </row>
    <row r="128" s="156" customFormat="true" ht="15" customHeight="true" spans="1:2">
      <c r="A128" s="163" t="s">
        <v>137</v>
      </c>
      <c r="B128" s="162">
        <v>0</v>
      </c>
    </row>
    <row r="129" s="156" customFormat="true" ht="15" customHeight="true" spans="1:2">
      <c r="A129" s="163" t="s">
        <v>138</v>
      </c>
      <c r="B129" s="162">
        <v>0</v>
      </c>
    </row>
    <row r="130" s="156" customFormat="true" ht="15" customHeight="true" spans="1:2">
      <c r="A130" s="163" t="s">
        <v>139</v>
      </c>
      <c r="B130" s="162">
        <v>0</v>
      </c>
    </row>
    <row r="131" s="156" customFormat="true" ht="15" customHeight="true" spans="1:2">
      <c r="A131" s="163" t="s">
        <v>140</v>
      </c>
      <c r="B131" s="162">
        <v>730</v>
      </c>
    </row>
    <row r="132" s="156" customFormat="true" ht="15" customHeight="true" spans="1:2">
      <c r="A132" s="163" t="s">
        <v>70</v>
      </c>
      <c r="B132" s="162">
        <v>1634</v>
      </c>
    </row>
    <row r="133" s="156" customFormat="true" ht="15" customHeight="true" spans="1:2">
      <c r="A133" s="163" t="s">
        <v>141</v>
      </c>
      <c r="B133" s="162">
        <v>273</v>
      </c>
    </row>
    <row r="134" s="156" customFormat="true" ht="15" customHeight="true" spans="1:2">
      <c r="A134" s="161" t="s">
        <v>142</v>
      </c>
      <c r="B134" s="162">
        <f>SUM(B135:B146)</f>
        <v>321</v>
      </c>
    </row>
    <row r="135" s="246" customFormat="true" ht="15" customHeight="true" spans="1:3">
      <c r="A135" s="163" t="s">
        <v>61</v>
      </c>
      <c r="B135" s="162">
        <v>0</v>
      </c>
      <c r="C135" s="156"/>
    </row>
    <row r="136" s="156" customFormat="true" ht="15" customHeight="true" spans="1:2">
      <c r="A136" s="163" t="s">
        <v>62</v>
      </c>
      <c r="B136" s="162">
        <v>0</v>
      </c>
    </row>
    <row r="137" s="156" customFormat="true" ht="15" customHeight="true" spans="1:2">
      <c r="A137" s="163" t="s">
        <v>63</v>
      </c>
      <c r="B137" s="162">
        <v>0</v>
      </c>
    </row>
    <row r="138" s="156" customFormat="true" ht="15" customHeight="true" spans="1:2">
      <c r="A138" s="163" t="s">
        <v>143</v>
      </c>
      <c r="B138" s="162">
        <v>0</v>
      </c>
    </row>
    <row r="139" s="156" customFormat="true" ht="15" customHeight="true" spans="1:2">
      <c r="A139" s="163" t="s">
        <v>144</v>
      </c>
      <c r="B139" s="162">
        <v>0</v>
      </c>
    </row>
    <row r="140" s="156" customFormat="true" ht="15" customHeight="true" spans="1:2">
      <c r="A140" s="163" t="s">
        <v>145</v>
      </c>
      <c r="B140" s="162">
        <v>158</v>
      </c>
    </row>
    <row r="141" s="156" customFormat="true" ht="15" customHeight="true" spans="1:2">
      <c r="A141" s="163" t="s">
        <v>146</v>
      </c>
      <c r="B141" s="162">
        <v>0</v>
      </c>
    </row>
    <row r="142" s="156" customFormat="true" ht="15" customHeight="true" spans="1:2">
      <c r="A142" s="163" t="s">
        <v>147</v>
      </c>
      <c r="B142" s="162">
        <v>0</v>
      </c>
    </row>
    <row r="143" s="156" customFormat="true" ht="15" customHeight="true" spans="1:2">
      <c r="A143" s="163" t="s">
        <v>148</v>
      </c>
      <c r="B143" s="162">
        <v>0</v>
      </c>
    </row>
    <row r="144" s="156" customFormat="true" ht="15" customHeight="true" spans="1:2">
      <c r="A144" s="163" t="s">
        <v>149</v>
      </c>
      <c r="B144" s="162">
        <v>0</v>
      </c>
    </row>
    <row r="145" s="156" customFormat="true" ht="15" customHeight="true" spans="1:2">
      <c r="A145" s="163" t="s">
        <v>70</v>
      </c>
      <c r="B145" s="162">
        <v>0</v>
      </c>
    </row>
    <row r="146" s="156" customFormat="true" ht="15" customHeight="true" spans="1:2">
      <c r="A146" s="163" t="s">
        <v>150</v>
      </c>
      <c r="B146" s="162">
        <v>163</v>
      </c>
    </row>
    <row r="147" s="246" customFormat="true" ht="15" customHeight="true" spans="1:3">
      <c r="A147" s="161" t="s">
        <v>151</v>
      </c>
      <c r="B147" s="162">
        <f>SUM(B148:B153)</f>
        <v>2518</v>
      </c>
      <c r="C147" s="156"/>
    </row>
    <row r="148" s="156" customFormat="true" ht="15" customHeight="true" spans="1:2">
      <c r="A148" s="163" t="s">
        <v>61</v>
      </c>
      <c r="B148" s="162">
        <v>733</v>
      </c>
    </row>
    <row r="149" s="156" customFormat="true" ht="15" customHeight="true" spans="1:2">
      <c r="A149" s="163" t="s">
        <v>62</v>
      </c>
      <c r="B149" s="162">
        <v>40</v>
      </c>
    </row>
    <row r="150" s="156" customFormat="true" ht="15" customHeight="true" spans="1:2">
      <c r="A150" s="163" t="s">
        <v>63</v>
      </c>
      <c r="B150" s="162">
        <v>0</v>
      </c>
    </row>
    <row r="151" s="156" customFormat="true" ht="15" customHeight="true" spans="1:2">
      <c r="A151" s="163" t="s">
        <v>152</v>
      </c>
      <c r="B151" s="162">
        <v>1136</v>
      </c>
    </row>
    <row r="152" s="156" customFormat="true" ht="15" customHeight="true" spans="1:2">
      <c r="A152" s="163" t="s">
        <v>70</v>
      </c>
      <c r="B152" s="162">
        <v>206</v>
      </c>
    </row>
    <row r="153" s="156" customFormat="true" ht="15" customHeight="true" spans="1:2">
      <c r="A153" s="163" t="s">
        <v>153</v>
      </c>
      <c r="B153" s="162">
        <v>403</v>
      </c>
    </row>
    <row r="154" s="156" customFormat="true" ht="15" customHeight="true" spans="1:2">
      <c r="A154" s="161" t="s">
        <v>154</v>
      </c>
      <c r="B154" s="162">
        <f>SUM(B155:B161)</f>
        <v>0</v>
      </c>
    </row>
    <row r="155" s="156" customFormat="true" ht="15" customHeight="true" spans="1:2">
      <c r="A155" s="163" t="s">
        <v>61</v>
      </c>
      <c r="B155" s="162">
        <v>0</v>
      </c>
    </row>
    <row r="156" s="156" customFormat="true" ht="15" customHeight="true" spans="1:2">
      <c r="A156" s="163" t="s">
        <v>62</v>
      </c>
      <c r="B156" s="162">
        <v>0</v>
      </c>
    </row>
    <row r="157" s="246" customFormat="true" ht="15" customHeight="true" spans="1:3">
      <c r="A157" s="163" t="s">
        <v>63</v>
      </c>
      <c r="B157" s="162">
        <v>0</v>
      </c>
      <c r="C157" s="156"/>
    </row>
    <row r="158" s="156" customFormat="true" ht="15" customHeight="true" spans="1:2">
      <c r="A158" s="163" t="s">
        <v>155</v>
      </c>
      <c r="B158" s="162">
        <v>0</v>
      </c>
    </row>
    <row r="159" s="156" customFormat="true" ht="15" customHeight="true" spans="1:2">
      <c r="A159" s="163" t="s">
        <v>156</v>
      </c>
      <c r="B159" s="162">
        <v>0</v>
      </c>
    </row>
    <row r="160" s="156" customFormat="true" ht="15" customHeight="true" spans="1:2">
      <c r="A160" s="163" t="s">
        <v>70</v>
      </c>
      <c r="B160" s="162">
        <v>0</v>
      </c>
    </row>
    <row r="161" s="156" customFormat="true" ht="15" customHeight="true" spans="1:2">
      <c r="A161" s="163" t="s">
        <v>157</v>
      </c>
      <c r="B161" s="162">
        <v>0</v>
      </c>
    </row>
    <row r="162" s="156" customFormat="true" ht="15" customHeight="true" spans="1:2">
      <c r="A162" s="161" t="s">
        <v>158</v>
      </c>
      <c r="B162" s="162">
        <f>SUM(B163:B167)</f>
        <v>2392</v>
      </c>
    </row>
    <row r="163" s="156" customFormat="true" ht="15" customHeight="true" spans="1:2">
      <c r="A163" s="163" t="s">
        <v>61</v>
      </c>
      <c r="B163" s="162">
        <v>978</v>
      </c>
    </row>
    <row r="164" s="156" customFormat="true" ht="15" customHeight="true" spans="1:2">
      <c r="A164" s="163" t="s">
        <v>62</v>
      </c>
      <c r="B164" s="162">
        <v>47</v>
      </c>
    </row>
    <row r="165" s="156" customFormat="true" ht="15" customHeight="true" spans="1:2">
      <c r="A165" s="163" t="s">
        <v>63</v>
      </c>
      <c r="B165" s="162">
        <v>7</v>
      </c>
    </row>
    <row r="166" s="156" customFormat="true" ht="15" customHeight="true" spans="1:2">
      <c r="A166" s="163" t="s">
        <v>159</v>
      </c>
      <c r="B166" s="162">
        <v>580</v>
      </c>
    </row>
    <row r="167" s="156" customFormat="true" ht="15" customHeight="true" spans="1:2">
      <c r="A167" s="163" t="s">
        <v>160</v>
      </c>
      <c r="B167" s="162">
        <v>780</v>
      </c>
    </row>
    <row r="168" s="156" customFormat="true" ht="15" customHeight="true" spans="1:2">
      <c r="A168" s="161" t="s">
        <v>161</v>
      </c>
      <c r="B168" s="162">
        <f>SUM(B169:B174)</f>
        <v>628</v>
      </c>
    </row>
    <row r="169" s="156" customFormat="true" ht="15" customHeight="true" spans="1:2">
      <c r="A169" s="163" t="s">
        <v>61</v>
      </c>
      <c r="B169" s="162">
        <v>311</v>
      </c>
    </row>
    <row r="170" s="246" customFormat="true" ht="15" customHeight="true" spans="1:3">
      <c r="A170" s="163" t="s">
        <v>62</v>
      </c>
      <c r="B170" s="162">
        <v>309</v>
      </c>
      <c r="C170" s="156"/>
    </row>
    <row r="171" s="156" customFormat="true" ht="15" customHeight="true" spans="1:7">
      <c r="A171" s="163" t="s">
        <v>63</v>
      </c>
      <c r="B171" s="162">
        <v>0</v>
      </c>
      <c r="G171" s="296"/>
    </row>
    <row r="172" s="156" customFormat="true" ht="15" customHeight="true" spans="1:2">
      <c r="A172" s="163" t="s">
        <v>75</v>
      </c>
      <c r="B172" s="162">
        <v>0</v>
      </c>
    </row>
    <row r="173" s="156" customFormat="true" ht="15" customHeight="true" spans="1:2">
      <c r="A173" s="163" t="s">
        <v>70</v>
      </c>
      <c r="B173" s="162">
        <v>4</v>
      </c>
    </row>
    <row r="174" s="156" customFormat="true" ht="15" customHeight="true" spans="1:2">
      <c r="A174" s="163" t="s">
        <v>162</v>
      </c>
      <c r="B174" s="162">
        <v>4</v>
      </c>
    </row>
    <row r="175" s="156" customFormat="true" ht="15" customHeight="true" spans="1:2">
      <c r="A175" s="161" t="s">
        <v>163</v>
      </c>
      <c r="B175" s="162">
        <f>SUM(B176:B181)</f>
        <v>4762</v>
      </c>
    </row>
    <row r="176" s="156" customFormat="true" ht="15" customHeight="true" spans="1:2">
      <c r="A176" s="163" t="s">
        <v>61</v>
      </c>
      <c r="B176" s="162">
        <v>1782</v>
      </c>
    </row>
    <row r="177" s="246" customFormat="true" ht="15" customHeight="true" spans="1:3">
      <c r="A177" s="163" t="s">
        <v>62</v>
      </c>
      <c r="B177" s="162">
        <v>1007</v>
      </c>
      <c r="C177" s="156"/>
    </row>
    <row r="178" s="156" customFormat="true" ht="15" customHeight="true" spans="1:2">
      <c r="A178" s="163" t="s">
        <v>63</v>
      </c>
      <c r="B178" s="162">
        <v>0</v>
      </c>
    </row>
    <row r="179" s="156" customFormat="true" ht="15" customHeight="true" spans="1:2">
      <c r="A179" s="163" t="s">
        <v>164</v>
      </c>
      <c r="B179" s="162">
        <v>367</v>
      </c>
    </row>
    <row r="180" s="156" customFormat="true" ht="15" customHeight="true" spans="1:2">
      <c r="A180" s="163" t="s">
        <v>70</v>
      </c>
      <c r="B180" s="162">
        <v>582</v>
      </c>
    </row>
    <row r="181" s="156" customFormat="true" ht="15" customHeight="true" spans="1:2">
      <c r="A181" s="163" t="s">
        <v>165</v>
      </c>
      <c r="B181" s="162">
        <v>1024</v>
      </c>
    </row>
    <row r="182" s="156" customFormat="true" ht="15" customHeight="true" spans="1:2">
      <c r="A182" s="161" t="s">
        <v>166</v>
      </c>
      <c r="B182" s="162">
        <f>SUM(B183:B188)</f>
        <v>10479</v>
      </c>
    </row>
    <row r="183" s="156" customFormat="true" ht="15" customHeight="true" spans="1:2">
      <c r="A183" s="163" t="s">
        <v>61</v>
      </c>
      <c r="B183" s="162">
        <v>7219</v>
      </c>
    </row>
    <row r="184" s="246" customFormat="true" ht="15" customHeight="true" spans="1:3">
      <c r="A184" s="163" t="s">
        <v>62</v>
      </c>
      <c r="B184" s="162">
        <v>2385</v>
      </c>
      <c r="C184" s="156"/>
    </row>
    <row r="185" s="156" customFormat="true" ht="15" customHeight="true" spans="1:2">
      <c r="A185" s="163" t="s">
        <v>63</v>
      </c>
      <c r="B185" s="162">
        <v>0</v>
      </c>
    </row>
    <row r="186" s="156" customFormat="true" ht="15" customHeight="true" spans="1:2">
      <c r="A186" s="163" t="s">
        <v>167</v>
      </c>
      <c r="B186" s="162">
        <v>0</v>
      </c>
    </row>
    <row r="187" s="156" customFormat="true" ht="15" customHeight="true" spans="1:2">
      <c r="A187" s="163" t="s">
        <v>70</v>
      </c>
      <c r="B187" s="162">
        <v>453</v>
      </c>
    </row>
    <row r="188" s="156" customFormat="true" ht="15" customHeight="true" spans="1:2">
      <c r="A188" s="163" t="s">
        <v>168</v>
      </c>
      <c r="B188" s="162">
        <v>422</v>
      </c>
    </row>
    <row r="189" s="156" customFormat="true" ht="15" customHeight="true" spans="1:2">
      <c r="A189" s="161" t="s">
        <v>169</v>
      </c>
      <c r="B189" s="162">
        <f>SUM(B190:B195)</f>
        <v>5547</v>
      </c>
    </row>
    <row r="190" s="156" customFormat="true" ht="15" customHeight="true" spans="1:2">
      <c r="A190" s="163" t="s">
        <v>61</v>
      </c>
      <c r="B190" s="162">
        <v>2774</v>
      </c>
    </row>
    <row r="191" s="156" customFormat="true" ht="15" customHeight="true" spans="1:2">
      <c r="A191" s="163" t="s">
        <v>62</v>
      </c>
      <c r="B191" s="162">
        <v>1309</v>
      </c>
    </row>
    <row r="192" s="156" customFormat="true" ht="15" customHeight="true" spans="1:2">
      <c r="A192" s="163" t="s">
        <v>63</v>
      </c>
      <c r="B192" s="162">
        <v>0</v>
      </c>
    </row>
    <row r="193" s="246" customFormat="true" ht="15" customHeight="true" spans="1:3">
      <c r="A193" s="163" t="s">
        <v>170</v>
      </c>
      <c r="B193" s="162">
        <v>0</v>
      </c>
      <c r="C193" s="156"/>
    </row>
    <row r="194" s="156" customFormat="true" ht="15" customHeight="true" spans="1:2">
      <c r="A194" s="163" t="s">
        <v>70</v>
      </c>
      <c r="B194" s="162">
        <v>430</v>
      </c>
    </row>
    <row r="195" s="156" customFormat="true" ht="15" customHeight="true" spans="1:2">
      <c r="A195" s="163" t="s">
        <v>171</v>
      </c>
      <c r="B195" s="162">
        <v>1034</v>
      </c>
    </row>
    <row r="196" s="156" customFormat="true" ht="15" customHeight="true" spans="1:2">
      <c r="A196" s="161" t="s">
        <v>172</v>
      </c>
      <c r="B196" s="162">
        <f>SUM(B197:B202)</f>
        <v>5367</v>
      </c>
    </row>
    <row r="197" s="156" customFormat="true" ht="15" customHeight="true" spans="1:2">
      <c r="A197" s="163" t="s">
        <v>61</v>
      </c>
      <c r="B197" s="162">
        <v>1400</v>
      </c>
    </row>
    <row r="198" s="156" customFormat="true" ht="15" customHeight="true" spans="1:2">
      <c r="A198" s="163" t="s">
        <v>62</v>
      </c>
      <c r="B198" s="162">
        <v>1474</v>
      </c>
    </row>
    <row r="199" s="246" customFormat="true" ht="15" customHeight="true" spans="1:3">
      <c r="A199" s="163" t="s">
        <v>63</v>
      </c>
      <c r="B199" s="162">
        <v>0</v>
      </c>
      <c r="C199" s="156"/>
    </row>
    <row r="200" s="156" customFormat="true" ht="15" customHeight="true" spans="1:2">
      <c r="A200" s="163" t="s">
        <v>173</v>
      </c>
      <c r="B200" s="162">
        <v>296</v>
      </c>
    </row>
    <row r="201" s="156" customFormat="true" ht="15" customHeight="true" spans="1:2">
      <c r="A201" s="163" t="s">
        <v>70</v>
      </c>
      <c r="B201" s="162">
        <v>730</v>
      </c>
    </row>
    <row r="202" s="156" customFormat="true" ht="15" customHeight="true" spans="1:2">
      <c r="A202" s="163" t="s">
        <v>174</v>
      </c>
      <c r="B202" s="162">
        <v>1467</v>
      </c>
    </row>
    <row r="203" s="156" customFormat="true" ht="15" customHeight="true" spans="1:2">
      <c r="A203" s="161" t="s">
        <v>175</v>
      </c>
      <c r="B203" s="162">
        <f>SUM(B204:B210)</f>
        <v>2122</v>
      </c>
    </row>
    <row r="204" s="156" customFormat="true" ht="15" customHeight="true" spans="1:2">
      <c r="A204" s="163" t="s">
        <v>61</v>
      </c>
      <c r="B204" s="162">
        <v>1612</v>
      </c>
    </row>
    <row r="205" s="156" customFormat="true" ht="15" customHeight="true" spans="1:2">
      <c r="A205" s="163" t="s">
        <v>62</v>
      </c>
      <c r="B205" s="162">
        <v>212</v>
      </c>
    </row>
    <row r="206" s="246" customFormat="true" ht="15" customHeight="true" spans="1:3">
      <c r="A206" s="163" t="s">
        <v>63</v>
      </c>
      <c r="B206" s="162">
        <v>0</v>
      </c>
      <c r="C206" s="156"/>
    </row>
    <row r="207" s="156" customFormat="true" ht="15" customHeight="true" spans="1:7">
      <c r="A207" s="163" t="s">
        <v>176</v>
      </c>
      <c r="B207" s="162">
        <v>101</v>
      </c>
      <c r="G207" s="296"/>
    </row>
    <row r="208" s="156" customFormat="true" ht="15" customHeight="true" spans="1:2">
      <c r="A208" s="163" t="s">
        <v>177</v>
      </c>
      <c r="B208" s="162">
        <v>4</v>
      </c>
    </row>
    <row r="209" s="156" customFormat="true" ht="15" customHeight="true" spans="1:2">
      <c r="A209" s="163" t="s">
        <v>70</v>
      </c>
      <c r="B209" s="162">
        <v>155</v>
      </c>
    </row>
    <row r="210" s="156" customFormat="true" ht="15" customHeight="true" spans="1:2">
      <c r="A210" s="163" t="s">
        <v>178</v>
      </c>
      <c r="B210" s="162">
        <v>38</v>
      </c>
    </row>
    <row r="211" s="156" customFormat="true" ht="15" customHeight="true" spans="1:2">
      <c r="A211" s="161" t="s">
        <v>179</v>
      </c>
      <c r="B211" s="162">
        <f>SUM(B212:B216)</f>
        <v>0</v>
      </c>
    </row>
    <row r="212" s="156" customFormat="true" ht="15" customHeight="true" spans="1:2">
      <c r="A212" s="163" t="s">
        <v>61</v>
      </c>
      <c r="B212" s="162">
        <v>0</v>
      </c>
    </row>
    <row r="213" s="156" customFormat="true" ht="15" customHeight="true" spans="1:2">
      <c r="A213" s="163" t="s">
        <v>62</v>
      </c>
      <c r="B213" s="162">
        <v>0</v>
      </c>
    </row>
    <row r="214" s="246" customFormat="true" ht="15" customHeight="true" spans="1:3">
      <c r="A214" s="163" t="s">
        <v>63</v>
      </c>
      <c r="B214" s="162">
        <v>0</v>
      </c>
      <c r="C214" s="156"/>
    </row>
    <row r="215" s="156" customFormat="true" ht="15" customHeight="true" spans="1:8">
      <c r="A215" s="163" t="s">
        <v>70</v>
      </c>
      <c r="B215" s="162">
        <v>0</v>
      </c>
      <c r="G215" s="296"/>
      <c r="H215" s="296"/>
    </row>
    <row r="216" s="156" customFormat="true" ht="15" customHeight="true" spans="1:8">
      <c r="A216" s="163" t="s">
        <v>180</v>
      </c>
      <c r="B216" s="162">
        <v>0</v>
      </c>
      <c r="H216" s="296"/>
    </row>
    <row r="217" s="156" customFormat="true" ht="15" customHeight="true" spans="1:2">
      <c r="A217" s="161" t="s">
        <v>181</v>
      </c>
      <c r="B217" s="162">
        <f>SUM(B218:B222)</f>
        <v>1138</v>
      </c>
    </row>
    <row r="218" s="156" customFormat="true" ht="15" customHeight="true" spans="1:2">
      <c r="A218" s="163" t="s">
        <v>61</v>
      </c>
      <c r="B218" s="162">
        <v>593</v>
      </c>
    </row>
    <row r="219" s="156" customFormat="true" ht="15" customHeight="true" spans="1:2">
      <c r="A219" s="163" t="s">
        <v>62</v>
      </c>
      <c r="B219" s="162">
        <v>239</v>
      </c>
    </row>
    <row r="220" s="156" customFormat="true" ht="15" customHeight="true" spans="1:2">
      <c r="A220" s="163" t="s">
        <v>63</v>
      </c>
      <c r="B220" s="162">
        <v>0</v>
      </c>
    </row>
    <row r="221" s="246" customFormat="true" ht="15" customHeight="true" spans="1:3">
      <c r="A221" s="163" t="s">
        <v>70</v>
      </c>
      <c r="B221" s="162">
        <v>255</v>
      </c>
      <c r="C221" s="156"/>
    </row>
    <row r="222" s="156" customFormat="true" ht="15" customHeight="true" spans="1:2">
      <c r="A222" s="163" t="s">
        <v>182</v>
      </c>
      <c r="B222" s="162">
        <v>51</v>
      </c>
    </row>
    <row r="223" s="156" customFormat="true" ht="15" customHeight="true" spans="1:2">
      <c r="A223" s="161" t="s">
        <v>183</v>
      </c>
      <c r="B223" s="162">
        <f>SUM(B224:B229)</f>
        <v>273</v>
      </c>
    </row>
    <row r="224" s="156" customFormat="true" ht="15" customHeight="true" spans="1:2">
      <c r="A224" s="163" t="s">
        <v>61</v>
      </c>
      <c r="B224" s="162">
        <v>131</v>
      </c>
    </row>
    <row r="225" s="156" customFormat="true" ht="15" customHeight="true" spans="1:2">
      <c r="A225" s="163" t="s">
        <v>62</v>
      </c>
      <c r="B225" s="162">
        <v>91</v>
      </c>
    </row>
    <row r="226" s="156" customFormat="true" ht="15" customHeight="true" spans="1:2">
      <c r="A226" s="163" t="s">
        <v>63</v>
      </c>
      <c r="B226" s="162">
        <v>0</v>
      </c>
    </row>
    <row r="227" s="246" customFormat="true" ht="15" customHeight="true" spans="1:3">
      <c r="A227" s="163" t="s">
        <v>184</v>
      </c>
      <c r="B227" s="162">
        <v>3</v>
      </c>
      <c r="C227" s="156"/>
    </row>
    <row r="228" s="156" customFormat="true" ht="15" customHeight="true" spans="1:2">
      <c r="A228" s="163" t="s">
        <v>70</v>
      </c>
      <c r="B228" s="162">
        <v>38</v>
      </c>
    </row>
    <row r="229" s="156" customFormat="true" ht="15" customHeight="true" spans="1:2">
      <c r="A229" s="163" t="s">
        <v>185</v>
      </c>
      <c r="B229" s="162">
        <v>10</v>
      </c>
    </row>
    <row r="230" s="156" customFormat="true" ht="15" customHeight="true" spans="1:2">
      <c r="A230" s="161" t="s">
        <v>186</v>
      </c>
      <c r="B230" s="162">
        <f>SUM(B231:B244)</f>
        <v>12707</v>
      </c>
    </row>
    <row r="231" s="156" customFormat="true" ht="15" customHeight="true" spans="1:2">
      <c r="A231" s="163" t="s">
        <v>61</v>
      </c>
      <c r="B231" s="162">
        <v>8705</v>
      </c>
    </row>
    <row r="232" s="156" customFormat="true" ht="15" customHeight="true" spans="1:2">
      <c r="A232" s="163" t="s">
        <v>62</v>
      </c>
      <c r="B232" s="162">
        <v>868</v>
      </c>
    </row>
    <row r="233" s="246" customFormat="true" ht="15" customHeight="true" spans="1:3">
      <c r="A233" s="163" t="s">
        <v>63</v>
      </c>
      <c r="B233" s="162">
        <v>0</v>
      </c>
      <c r="C233" s="156"/>
    </row>
    <row r="234" s="156" customFormat="true" ht="15" customHeight="true" spans="1:2">
      <c r="A234" s="163" t="s">
        <v>187</v>
      </c>
      <c r="B234" s="162">
        <v>0</v>
      </c>
    </row>
    <row r="235" s="156" customFormat="true" ht="15" customHeight="true" spans="1:2">
      <c r="A235" s="163" t="s">
        <v>188</v>
      </c>
      <c r="B235" s="162">
        <v>16</v>
      </c>
    </row>
    <row r="236" s="156" customFormat="true" ht="15" customHeight="true" spans="1:2">
      <c r="A236" s="163" t="s">
        <v>102</v>
      </c>
      <c r="B236" s="162">
        <v>12</v>
      </c>
    </row>
    <row r="237" s="156" customFormat="true" ht="15" customHeight="true" spans="1:2">
      <c r="A237" s="163" t="s">
        <v>189</v>
      </c>
      <c r="B237" s="162">
        <v>0</v>
      </c>
    </row>
    <row r="238" s="156" customFormat="true" ht="15" customHeight="true" spans="1:2">
      <c r="A238" s="163" t="s">
        <v>190</v>
      </c>
      <c r="B238" s="162">
        <v>162</v>
      </c>
    </row>
    <row r="239" s="246" customFormat="true" ht="15" customHeight="true" spans="1:3">
      <c r="A239" s="163" t="s">
        <v>191</v>
      </c>
      <c r="B239" s="162">
        <v>0</v>
      </c>
      <c r="C239" s="156"/>
    </row>
    <row r="240" s="156" customFormat="true" ht="15" customHeight="true" spans="1:2">
      <c r="A240" s="163" t="s">
        <v>192</v>
      </c>
      <c r="B240" s="162">
        <v>0</v>
      </c>
    </row>
    <row r="241" s="156" customFormat="true" ht="15" customHeight="true" spans="1:2">
      <c r="A241" s="163" t="s">
        <v>193</v>
      </c>
      <c r="B241" s="162">
        <v>10</v>
      </c>
    </row>
    <row r="242" s="156" customFormat="true" ht="15" customHeight="true" spans="1:2">
      <c r="A242" s="163" t="s">
        <v>194</v>
      </c>
      <c r="B242" s="162">
        <v>170</v>
      </c>
    </row>
    <row r="243" s="156" customFormat="true" ht="15" customHeight="true" spans="1:2">
      <c r="A243" s="163" t="s">
        <v>70</v>
      </c>
      <c r="B243" s="162">
        <v>2366</v>
      </c>
    </row>
    <row r="244" s="156" customFormat="true" ht="15" customHeight="true" spans="1:2">
      <c r="A244" s="163" t="s">
        <v>195</v>
      </c>
      <c r="B244" s="162">
        <v>398</v>
      </c>
    </row>
    <row r="245" s="246" customFormat="true" ht="15" customHeight="true" spans="1:3">
      <c r="A245" s="161" t="s">
        <v>196</v>
      </c>
      <c r="B245" s="162">
        <f>SUM(B246:B247)</f>
        <v>4869</v>
      </c>
      <c r="C245" s="156"/>
    </row>
    <row r="246" s="156" customFormat="true" ht="15" customHeight="true" spans="1:2">
      <c r="A246" s="163" t="s">
        <v>197</v>
      </c>
      <c r="B246" s="162">
        <v>0</v>
      </c>
    </row>
    <row r="247" s="156" customFormat="true" ht="15" customHeight="true" spans="1:2">
      <c r="A247" s="163" t="s">
        <v>198</v>
      </c>
      <c r="B247" s="162">
        <v>4869</v>
      </c>
    </row>
    <row r="248" s="156" customFormat="true" ht="15" customHeight="true" spans="1:2">
      <c r="A248" s="161" t="s">
        <v>199</v>
      </c>
      <c r="B248" s="162">
        <f>B249+B256+B259+B262+B268+B273+B275+B280+B286</f>
        <v>0</v>
      </c>
    </row>
    <row r="249" s="156" customFormat="true" ht="15" customHeight="true" spans="1:2">
      <c r="A249" s="161" t="s">
        <v>200</v>
      </c>
      <c r="B249" s="162">
        <f>SUM(B250:B255)</f>
        <v>0</v>
      </c>
    </row>
    <row r="250" s="156" customFormat="true" ht="15" customHeight="true" spans="1:2">
      <c r="A250" s="163" t="s">
        <v>61</v>
      </c>
      <c r="B250" s="162">
        <v>0</v>
      </c>
    </row>
    <row r="251" s="246" customFormat="true" ht="15" customHeight="true" spans="1:3">
      <c r="A251" s="163" t="s">
        <v>62</v>
      </c>
      <c r="B251" s="162">
        <v>0</v>
      </c>
      <c r="C251" s="156"/>
    </row>
    <row r="252" s="156" customFormat="true" ht="15" customHeight="true" spans="1:7">
      <c r="A252" s="163" t="s">
        <v>63</v>
      </c>
      <c r="B252" s="162">
        <v>0</v>
      </c>
      <c r="G252" s="296"/>
    </row>
    <row r="253" s="156" customFormat="true" ht="15" customHeight="true" spans="1:2">
      <c r="A253" s="163" t="s">
        <v>167</v>
      </c>
      <c r="B253" s="162">
        <v>0</v>
      </c>
    </row>
    <row r="254" s="246" customFormat="true" ht="15" customHeight="true" spans="1:7">
      <c r="A254" s="163" t="s">
        <v>70</v>
      </c>
      <c r="B254" s="162">
        <v>0</v>
      </c>
      <c r="C254" s="156"/>
      <c r="G254" s="297"/>
    </row>
    <row r="255" s="246" customFormat="true" ht="15" customHeight="true" spans="1:3">
      <c r="A255" s="163" t="s">
        <v>201</v>
      </c>
      <c r="B255" s="162">
        <v>0</v>
      </c>
      <c r="C255" s="156"/>
    </row>
    <row r="256" s="156" customFormat="true" ht="15" customHeight="true" spans="1:2">
      <c r="A256" s="161" t="s">
        <v>202</v>
      </c>
      <c r="B256" s="162">
        <f>SUM(B257:B258)</f>
        <v>0</v>
      </c>
    </row>
    <row r="257" s="156" customFormat="true" ht="15" customHeight="true" spans="1:2">
      <c r="A257" s="163" t="s">
        <v>203</v>
      </c>
      <c r="B257" s="162">
        <v>0</v>
      </c>
    </row>
    <row r="258" s="156" customFormat="true" ht="15" customHeight="true" spans="1:2">
      <c r="A258" s="163" t="s">
        <v>204</v>
      </c>
      <c r="B258" s="162">
        <v>0</v>
      </c>
    </row>
    <row r="259" s="156" customFormat="true" ht="15" customHeight="true" spans="1:2">
      <c r="A259" s="161" t="s">
        <v>205</v>
      </c>
      <c r="B259" s="162">
        <f>SUM(B260:B261)</f>
        <v>0</v>
      </c>
    </row>
    <row r="260" s="156" customFormat="true" ht="15" customHeight="true" spans="1:2">
      <c r="A260" s="163" t="s">
        <v>206</v>
      </c>
      <c r="B260" s="162">
        <v>0</v>
      </c>
    </row>
    <row r="261" s="156" customFormat="true" ht="15" customHeight="true" spans="1:2">
      <c r="A261" s="163" t="s">
        <v>207</v>
      </c>
      <c r="B261" s="162">
        <v>0</v>
      </c>
    </row>
    <row r="262" s="246" customFormat="true" ht="15" customHeight="true" spans="1:3">
      <c r="A262" s="161" t="s">
        <v>208</v>
      </c>
      <c r="B262" s="162">
        <f>SUM(B263:B267)</f>
        <v>0</v>
      </c>
      <c r="C262" s="156"/>
    </row>
    <row r="263" s="156" customFormat="true" ht="15" customHeight="true" spans="1:2">
      <c r="A263" s="163" t="s">
        <v>209</v>
      </c>
      <c r="B263" s="162">
        <v>0</v>
      </c>
    </row>
    <row r="264" s="156" customFormat="true" ht="15" customHeight="true" spans="1:2">
      <c r="A264" s="163" t="s">
        <v>210</v>
      </c>
      <c r="B264" s="162">
        <v>0</v>
      </c>
    </row>
    <row r="265" s="246" customFormat="true" ht="15" customHeight="true" spans="1:3">
      <c r="A265" s="163" t="s">
        <v>211</v>
      </c>
      <c r="B265" s="162">
        <v>0</v>
      </c>
      <c r="C265" s="156"/>
    </row>
    <row r="266" s="156" customFormat="true" ht="15" customHeight="true" spans="1:2">
      <c r="A266" s="163" t="s">
        <v>212</v>
      </c>
      <c r="B266" s="162">
        <v>0</v>
      </c>
    </row>
    <row r="267" s="156" customFormat="true" ht="15" customHeight="true" spans="1:2">
      <c r="A267" s="163" t="s">
        <v>213</v>
      </c>
      <c r="B267" s="162">
        <v>0</v>
      </c>
    </row>
    <row r="268" s="156" customFormat="true" ht="15" customHeight="true" spans="1:2">
      <c r="A268" s="161" t="s">
        <v>214</v>
      </c>
      <c r="B268" s="162">
        <f>SUM(B269:B272)</f>
        <v>0</v>
      </c>
    </row>
    <row r="269" s="156" customFormat="true" ht="15" customHeight="true" spans="1:2">
      <c r="A269" s="163" t="s">
        <v>215</v>
      </c>
      <c r="B269" s="162">
        <v>0</v>
      </c>
    </row>
    <row r="270" s="156" customFormat="true" ht="15" customHeight="true" spans="1:2">
      <c r="A270" s="163" t="s">
        <v>216</v>
      </c>
      <c r="B270" s="162">
        <v>0</v>
      </c>
    </row>
    <row r="271" s="156" customFormat="true" ht="15" customHeight="true" spans="1:2">
      <c r="A271" s="163" t="s">
        <v>217</v>
      </c>
      <c r="B271" s="162">
        <v>0</v>
      </c>
    </row>
    <row r="272" s="246" customFormat="true" ht="15" customHeight="true" spans="1:3">
      <c r="A272" s="163" t="s">
        <v>218</v>
      </c>
      <c r="B272" s="162">
        <v>0</v>
      </c>
      <c r="C272" s="156"/>
    </row>
    <row r="273" s="156" customFormat="true" ht="15" customHeight="true" spans="1:2">
      <c r="A273" s="161" t="s">
        <v>219</v>
      </c>
      <c r="B273" s="162">
        <f>B274</f>
        <v>0</v>
      </c>
    </row>
    <row r="274" s="156" customFormat="true" ht="15" customHeight="true" spans="1:2">
      <c r="A274" s="163" t="s">
        <v>220</v>
      </c>
      <c r="B274" s="162">
        <v>0</v>
      </c>
    </row>
    <row r="275" s="156" customFormat="true" ht="15" customHeight="true" spans="1:2">
      <c r="A275" s="161" t="s">
        <v>221</v>
      </c>
      <c r="B275" s="162">
        <f>SUM(B276:B279)</f>
        <v>0</v>
      </c>
    </row>
    <row r="276" s="156" customFormat="true" ht="15" customHeight="true" spans="1:2">
      <c r="A276" s="163" t="s">
        <v>222</v>
      </c>
      <c r="B276" s="162">
        <v>0</v>
      </c>
    </row>
    <row r="277" s="156" customFormat="true" ht="15" customHeight="true" spans="1:2">
      <c r="A277" s="163" t="s">
        <v>223</v>
      </c>
      <c r="B277" s="162">
        <v>0</v>
      </c>
    </row>
    <row r="278" s="246" customFormat="true" ht="15" customHeight="true" spans="1:3">
      <c r="A278" s="163" t="s">
        <v>224</v>
      </c>
      <c r="B278" s="162">
        <v>0</v>
      </c>
      <c r="C278" s="156"/>
    </row>
    <row r="279" s="156" customFormat="true" ht="15" customHeight="true" spans="1:2">
      <c r="A279" s="163" t="s">
        <v>225</v>
      </c>
      <c r="B279" s="162">
        <v>0</v>
      </c>
    </row>
    <row r="280" s="156" customFormat="true" ht="15" customHeight="true" spans="1:2">
      <c r="A280" s="161" t="s">
        <v>226</v>
      </c>
      <c r="B280" s="162">
        <f>SUM(B281:B285)</f>
        <v>0</v>
      </c>
    </row>
    <row r="281" s="156" customFormat="true" ht="15" customHeight="true" spans="1:2">
      <c r="A281" s="163" t="s">
        <v>61</v>
      </c>
      <c r="B281" s="162">
        <v>0</v>
      </c>
    </row>
    <row r="282" s="246" customFormat="true" ht="15" customHeight="true" spans="1:3">
      <c r="A282" s="163" t="s">
        <v>62</v>
      </c>
      <c r="B282" s="162">
        <v>0</v>
      </c>
      <c r="C282" s="156"/>
    </row>
    <row r="283" s="156" customFormat="true" ht="15" customHeight="true" spans="1:2">
      <c r="A283" s="163" t="s">
        <v>63</v>
      </c>
      <c r="B283" s="162">
        <v>0</v>
      </c>
    </row>
    <row r="284" s="156" customFormat="true" ht="15" customHeight="true" spans="1:2">
      <c r="A284" s="163" t="s">
        <v>70</v>
      </c>
      <c r="B284" s="162">
        <v>0</v>
      </c>
    </row>
    <row r="285" s="156" customFormat="true" ht="15" customHeight="true" spans="1:2">
      <c r="A285" s="163" t="s">
        <v>227</v>
      </c>
      <c r="B285" s="162">
        <v>0</v>
      </c>
    </row>
    <row r="286" s="156" customFormat="true" ht="15" customHeight="true" spans="1:2">
      <c r="A286" s="161" t="s">
        <v>228</v>
      </c>
      <c r="B286" s="162">
        <f t="shared" ref="B286:B291" si="0">B287</f>
        <v>0</v>
      </c>
    </row>
    <row r="287" s="156" customFormat="true" ht="15" customHeight="true" spans="1:2">
      <c r="A287" s="163" t="s">
        <v>229</v>
      </c>
      <c r="B287" s="162">
        <v>0</v>
      </c>
    </row>
    <row r="288" s="156" customFormat="true" ht="15" customHeight="true" spans="1:2">
      <c r="A288" s="161" t="s">
        <v>230</v>
      </c>
      <c r="B288" s="162">
        <f>SUM(B289,B291,B293,B295,B305)</f>
        <v>1048</v>
      </c>
    </row>
    <row r="289" s="156" customFormat="true" ht="15" customHeight="true" spans="1:2">
      <c r="A289" s="161" t="s">
        <v>231</v>
      </c>
      <c r="B289" s="162">
        <f t="shared" si="0"/>
        <v>0</v>
      </c>
    </row>
    <row r="290" s="156" customFormat="true" ht="15" customHeight="true" spans="1:2">
      <c r="A290" s="163" t="s">
        <v>232</v>
      </c>
      <c r="B290" s="162">
        <v>0</v>
      </c>
    </row>
    <row r="291" s="156" customFormat="true" ht="15" customHeight="true" spans="1:2">
      <c r="A291" s="161" t="s">
        <v>233</v>
      </c>
      <c r="B291" s="162">
        <f t="shared" si="0"/>
        <v>0</v>
      </c>
    </row>
    <row r="292" s="246" customFormat="true" ht="15" customHeight="true" spans="1:3">
      <c r="A292" s="163" t="s">
        <v>234</v>
      </c>
      <c r="B292" s="162">
        <v>0</v>
      </c>
      <c r="C292" s="156"/>
    </row>
    <row r="293" s="156" customFormat="true" ht="15" customHeight="true" spans="1:2">
      <c r="A293" s="161" t="s">
        <v>235</v>
      </c>
      <c r="B293" s="162">
        <f>B294</f>
        <v>0</v>
      </c>
    </row>
    <row r="294" s="246" customFormat="true" ht="15" customHeight="true" spans="1:3">
      <c r="A294" s="163" t="s">
        <v>236</v>
      </c>
      <c r="B294" s="162">
        <v>0</v>
      </c>
      <c r="C294" s="156"/>
    </row>
    <row r="295" s="156" customFormat="true" ht="15" customHeight="true" spans="1:2">
      <c r="A295" s="161" t="s">
        <v>237</v>
      </c>
      <c r="B295" s="162">
        <f>SUM(B296:B304)</f>
        <v>1048</v>
      </c>
    </row>
    <row r="296" s="246" customFormat="true" ht="15" customHeight="true" spans="1:3">
      <c r="A296" s="163" t="s">
        <v>238</v>
      </c>
      <c r="B296" s="162">
        <v>66</v>
      </c>
      <c r="C296" s="156"/>
    </row>
    <row r="297" s="156" customFormat="true" ht="15" customHeight="true" spans="1:2">
      <c r="A297" s="163" t="s">
        <v>239</v>
      </c>
      <c r="B297" s="162">
        <v>0</v>
      </c>
    </row>
    <row r="298" s="246" customFormat="true" ht="15" customHeight="true" spans="1:3">
      <c r="A298" s="163" t="s">
        <v>240</v>
      </c>
      <c r="B298" s="162">
        <v>812</v>
      </c>
      <c r="C298" s="156"/>
    </row>
    <row r="299" s="156" customFormat="true" ht="15" customHeight="true" spans="1:2">
      <c r="A299" s="163" t="s">
        <v>241</v>
      </c>
      <c r="B299" s="162">
        <v>0</v>
      </c>
    </row>
    <row r="300" s="156" customFormat="true" ht="15" customHeight="true" spans="1:2">
      <c r="A300" s="163" t="s">
        <v>242</v>
      </c>
      <c r="B300" s="162">
        <v>0</v>
      </c>
    </row>
    <row r="301" s="156" customFormat="true" ht="15" customHeight="true" spans="1:2">
      <c r="A301" s="163" t="s">
        <v>243</v>
      </c>
      <c r="B301" s="162">
        <v>0</v>
      </c>
    </row>
    <row r="302" s="156" customFormat="true" ht="15" customHeight="true" spans="1:2">
      <c r="A302" s="163" t="s">
        <v>244</v>
      </c>
      <c r="B302" s="162">
        <v>170</v>
      </c>
    </row>
    <row r="303" s="156" customFormat="true" ht="15" customHeight="true" spans="1:2">
      <c r="A303" s="163" t="s">
        <v>245</v>
      </c>
      <c r="B303" s="162">
        <v>0</v>
      </c>
    </row>
    <row r="304" s="156" customFormat="true" ht="15" customHeight="true" spans="1:2">
      <c r="A304" s="163" t="s">
        <v>246</v>
      </c>
      <c r="B304" s="162">
        <v>0</v>
      </c>
    </row>
    <row r="305" s="156" customFormat="true" ht="15" customHeight="true" spans="1:2">
      <c r="A305" s="161" t="s">
        <v>247</v>
      </c>
      <c r="B305" s="162">
        <f>B306</f>
        <v>0</v>
      </c>
    </row>
    <row r="306" s="156" customFormat="true" ht="15" customHeight="true" spans="1:2">
      <c r="A306" s="163" t="s">
        <v>248</v>
      </c>
      <c r="B306" s="162">
        <v>0</v>
      </c>
    </row>
    <row r="307" s="248" customFormat="true" ht="15" customHeight="true" spans="1:3">
      <c r="A307" s="161" t="s">
        <v>249</v>
      </c>
      <c r="B307" s="162">
        <f>B308+B311+B322+B329+B337+B346+B362+B372+B382+B390+B396</f>
        <v>113233</v>
      </c>
      <c r="C307" s="156"/>
    </row>
    <row r="308" s="156" customFormat="true" ht="15" customHeight="true" spans="1:2">
      <c r="A308" s="161" t="s">
        <v>250</v>
      </c>
      <c r="B308" s="162">
        <f>SUM(B309:B310)</f>
        <v>76</v>
      </c>
    </row>
    <row r="309" s="156" customFormat="true" ht="15" customHeight="true" spans="1:2">
      <c r="A309" s="163" t="s">
        <v>251</v>
      </c>
      <c r="B309" s="162">
        <v>54</v>
      </c>
    </row>
    <row r="310" s="156" customFormat="true" ht="15" customHeight="true" spans="1:8">
      <c r="A310" s="163" t="s">
        <v>252</v>
      </c>
      <c r="B310" s="162">
        <v>22</v>
      </c>
      <c r="E310" s="296"/>
      <c r="G310" s="296"/>
      <c r="H310" s="296"/>
    </row>
    <row r="311" s="156" customFormat="true" ht="15" customHeight="true" spans="1:2">
      <c r="A311" s="161" t="s">
        <v>253</v>
      </c>
      <c r="B311" s="162">
        <f>SUM(B312:B321)</f>
        <v>70887</v>
      </c>
    </row>
    <row r="312" s="156" customFormat="true" ht="15" customHeight="true" spans="1:2">
      <c r="A312" s="163" t="s">
        <v>61</v>
      </c>
      <c r="B312" s="162">
        <v>48054</v>
      </c>
    </row>
    <row r="313" s="156" customFormat="true" ht="15" customHeight="true" spans="1:2">
      <c r="A313" s="163" t="s">
        <v>62</v>
      </c>
      <c r="B313" s="162">
        <v>17741</v>
      </c>
    </row>
    <row r="314" s="156" customFormat="true" ht="15" customHeight="true" spans="1:2">
      <c r="A314" s="163" t="s">
        <v>63</v>
      </c>
      <c r="B314" s="162">
        <v>0</v>
      </c>
    </row>
    <row r="315" s="156" customFormat="true" ht="15" customHeight="true" spans="1:2">
      <c r="A315" s="254" t="s">
        <v>102</v>
      </c>
      <c r="B315" s="165">
        <v>723</v>
      </c>
    </row>
    <row r="316" s="156" customFormat="true" ht="15" customHeight="true" spans="1:2">
      <c r="A316" s="163" t="s">
        <v>254</v>
      </c>
      <c r="B316" s="162">
        <v>2117</v>
      </c>
    </row>
    <row r="317" s="156" customFormat="true" ht="15" customHeight="true" spans="1:2">
      <c r="A317" s="163" t="s">
        <v>255</v>
      </c>
      <c r="B317" s="162">
        <v>4</v>
      </c>
    </row>
    <row r="318" s="156" customFormat="true" ht="15" customHeight="true" spans="1:2">
      <c r="A318" s="163" t="s">
        <v>256</v>
      </c>
      <c r="B318" s="162">
        <v>0</v>
      </c>
    </row>
    <row r="319" s="156" customFormat="true" ht="15" customHeight="true" spans="1:2">
      <c r="A319" s="163" t="s">
        <v>257</v>
      </c>
      <c r="B319" s="162">
        <v>1</v>
      </c>
    </row>
    <row r="320" s="156" customFormat="true" ht="15" customHeight="true" spans="1:2">
      <c r="A320" s="163" t="s">
        <v>70</v>
      </c>
      <c r="B320" s="162">
        <v>466</v>
      </c>
    </row>
    <row r="321" s="156" customFormat="true" ht="15" customHeight="true" spans="1:8">
      <c r="A321" s="163" t="s">
        <v>258</v>
      </c>
      <c r="B321" s="162">
        <v>1781</v>
      </c>
      <c r="G321" s="296"/>
      <c r="H321" s="296"/>
    </row>
    <row r="322" s="156" customFormat="true" ht="15" customHeight="true" spans="1:8">
      <c r="A322" s="161" t="s">
        <v>259</v>
      </c>
      <c r="B322" s="162">
        <f>SUM(B323:B328)</f>
        <v>220</v>
      </c>
      <c r="G322" s="296"/>
      <c r="H322" s="296"/>
    </row>
    <row r="323" s="156" customFormat="true" ht="15" customHeight="true" spans="1:7">
      <c r="A323" s="163" t="s">
        <v>61</v>
      </c>
      <c r="B323" s="162">
        <v>185</v>
      </c>
      <c r="G323" s="296"/>
    </row>
    <row r="324" s="156" customFormat="true" ht="15" customHeight="true" spans="1:2">
      <c r="A324" s="163" t="s">
        <v>62</v>
      </c>
      <c r="B324" s="162">
        <v>35</v>
      </c>
    </row>
    <row r="325" s="156" customFormat="true" ht="15" customHeight="true" spans="1:2">
      <c r="A325" s="163" t="s">
        <v>63</v>
      </c>
      <c r="B325" s="162">
        <v>0</v>
      </c>
    </row>
    <row r="326" s="156" customFormat="true" ht="15" customHeight="true" spans="1:2">
      <c r="A326" s="163" t="s">
        <v>260</v>
      </c>
      <c r="B326" s="162">
        <v>0</v>
      </c>
    </row>
    <row r="327" s="156" customFormat="true" ht="15" customHeight="true" spans="1:2">
      <c r="A327" s="163" t="s">
        <v>70</v>
      </c>
      <c r="B327" s="162">
        <v>0</v>
      </c>
    </row>
    <row r="328" s="156" customFormat="true" ht="15" customHeight="true" spans="1:2">
      <c r="A328" s="163" t="s">
        <v>261</v>
      </c>
      <c r="B328" s="162">
        <v>0</v>
      </c>
    </row>
    <row r="329" s="156" customFormat="true" ht="15" customHeight="true" spans="1:2">
      <c r="A329" s="161" t="s">
        <v>262</v>
      </c>
      <c r="B329" s="162">
        <f>SUM(B330:B336)</f>
        <v>7422</v>
      </c>
    </row>
    <row r="330" s="156" customFormat="true" ht="15" customHeight="true" spans="1:2">
      <c r="A330" s="163" t="s">
        <v>61</v>
      </c>
      <c r="B330" s="162">
        <v>5616</v>
      </c>
    </row>
    <row r="331" s="156" customFormat="true" ht="15" customHeight="true" spans="1:2">
      <c r="A331" s="163" t="s">
        <v>62</v>
      </c>
      <c r="B331" s="162">
        <v>936</v>
      </c>
    </row>
    <row r="332" s="156" customFormat="true" ht="15" customHeight="true" spans="1:2">
      <c r="A332" s="163" t="s">
        <v>63</v>
      </c>
      <c r="B332" s="162">
        <v>0</v>
      </c>
    </row>
    <row r="333" s="156" customFormat="true" ht="15" customHeight="true" spans="1:2">
      <c r="A333" s="163" t="s">
        <v>263</v>
      </c>
      <c r="B333" s="162">
        <v>100</v>
      </c>
    </row>
    <row r="334" s="156" customFormat="true" ht="15" customHeight="true" spans="1:2">
      <c r="A334" s="163" t="s">
        <v>264</v>
      </c>
      <c r="B334" s="162">
        <v>228</v>
      </c>
    </row>
    <row r="335" s="156" customFormat="true" ht="15" customHeight="true" spans="1:2">
      <c r="A335" s="163" t="s">
        <v>70</v>
      </c>
      <c r="B335" s="162">
        <v>88</v>
      </c>
    </row>
    <row r="336" s="156" customFormat="true" ht="15" customHeight="true" spans="1:2">
      <c r="A336" s="163" t="s">
        <v>265</v>
      </c>
      <c r="B336" s="162">
        <v>454</v>
      </c>
    </row>
    <row r="337" s="156" customFormat="true" ht="15" customHeight="true" spans="1:2">
      <c r="A337" s="161" t="s">
        <v>266</v>
      </c>
      <c r="B337" s="162">
        <f>SUM(B338:B345)</f>
        <v>13953</v>
      </c>
    </row>
    <row r="338" s="156" customFormat="true" ht="15" customHeight="true" spans="1:2">
      <c r="A338" s="163" t="s">
        <v>61</v>
      </c>
      <c r="B338" s="162">
        <v>9007</v>
      </c>
    </row>
    <row r="339" s="156" customFormat="true" ht="15" customHeight="true" spans="1:2">
      <c r="A339" s="163" t="s">
        <v>62</v>
      </c>
      <c r="B339" s="162">
        <v>2634</v>
      </c>
    </row>
    <row r="340" s="156" customFormat="true" ht="15" customHeight="true" spans="1:2">
      <c r="A340" s="163" t="s">
        <v>63</v>
      </c>
      <c r="B340" s="162">
        <v>0</v>
      </c>
    </row>
    <row r="341" s="156" customFormat="true" ht="15" customHeight="true" spans="1:2">
      <c r="A341" s="163" t="s">
        <v>267</v>
      </c>
      <c r="B341" s="162">
        <v>100</v>
      </c>
    </row>
    <row r="342" s="156" customFormat="true" ht="15" customHeight="true" spans="1:2">
      <c r="A342" s="163" t="s">
        <v>268</v>
      </c>
      <c r="B342" s="162">
        <v>0</v>
      </c>
    </row>
    <row r="343" s="156" customFormat="true" ht="15" customHeight="true" spans="1:2">
      <c r="A343" s="163" t="s">
        <v>269</v>
      </c>
      <c r="B343" s="162">
        <v>335</v>
      </c>
    </row>
    <row r="344" s="156" customFormat="true" ht="15" customHeight="true" spans="1:2">
      <c r="A344" s="163" t="s">
        <v>70</v>
      </c>
      <c r="B344" s="162">
        <v>144</v>
      </c>
    </row>
    <row r="345" s="156" customFormat="true" ht="15" customHeight="true" spans="1:2">
      <c r="A345" s="163" t="s">
        <v>270</v>
      </c>
      <c r="B345" s="162">
        <v>1733</v>
      </c>
    </row>
    <row r="346" s="156" customFormat="true" ht="15" customHeight="true" spans="1:2">
      <c r="A346" s="161" t="s">
        <v>271</v>
      </c>
      <c r="B346" s="162">
        <f>SUM(B347:B361)</f>
        <v>5400</v>
      </c>
    </row>
    <row r="347" s="156" customFormat="true" ht="15" customHeight="true" spans="1:2">
      <c r="A347" s="163" t="s">
        <v>61</v>
      </c>
      <c r="B347" s="162">
        <v>3962</v>
      </c>
    </row>
    <row r="348" s="156" customFormat="true" ht="15" customHeight="true" spans="1:2">
      <c r="A348" s="163" t="s">
        <v>62</v>
      </c>
      <c r="B348" s="162">
        <v>553</v>
      </c>
    </row>
    <row r="349" s="156" customFormat="true" ht="15" customHeight="true" spans="1:2">
      <c r="A349" s="163" t="s">
        <v>63</v>
      </c>
      <c r="B349" s="162">
        <v>0</v>
      </c>
    </row>
    <row r="350" s="156" customFormat="true" ht="15" customHeight="true" spans="1:2">
      <c r="A350" s="163" t="s">
        <v>272</v>
      </c>
      <c r="B350" s="162">
        <v>109</v>
      </c>
    </row>
    <row r="351" s="156" customFormat="true" ht="15" customHeight="true" spans="1:2">
      <c r="A351" s="163" t="s">
        <v>273</v>
      </c>
      <c r="B351" s="162">
        <v>22</v>
      </c>
    </row>
    <row r="352" s="156" customFormat="true" ht="15" customHeight="true" spans="1:2">
      <c r="A352" s="163" t="s">
        <v>274</v>
      </c>
      <c r="B352" s="162">
        <v>90</v>
      </c>
    </row>
    <row r="353" s="156" customFormat="true" ht="15" customHeight="true" spans="1:2">
      <c r="A353" s="163" t="s">
        <v>275</v>
      </c>
      <c r="B353" s="162">
        <v>103</v>
      </c>
    </row>
    <row r="354" s="156" customFormat="true" ht="15" customHeight="true" spans="1:2">
      <c r="A354" s="163" t="s">
        <v>276</v>
      </c>
      <c r="B354" s="162">
        <v>0</v>
      </c>
    </row>
    <row r="355" s="156" customFormat="true" ht="15" customHeight="true" spans="1:2">
      <c r="A355" s="163" t="s">
        <v>277</v>
      </c>
      <c r="B355" s="162">
        <v>130</v>
      </c>
    </row>
    <row r="356" s="156" customFormat="true" ht="15" customHeight="true" spans="1:2">
      <c r="A356" s="163" t="s">
        <v>278</v>
      </c>
      <c r="B356" s="162">
        <v>41</v>
      </c>
    </row>
    <row r="357" s="156" customFormat="true" ht="15" customHeight="true" spans="1:2">
      <c r="A357" s="163" t="s">
        <v>279</v>
      </c>
      <c r="B357" s="162">
        <v>0</v>
      </c>
    </row>
    <row r="358" s="156" customFormat="true" ht="15" customHeight="true" spans="1:2">
      <c r="A358" s="163" t="s">
        <v>280</v>
      </c>
      <c r="B358" s="162">
        <v>54</v>
      </c>
    </row>
    <row r="359" s="156" customFormat="true" ht="15" customHeight="true" spans="1:2">
      <c r="A359" s="163" t="s">
        <v>102</v>
      </c>
      <c r="B359" s="162">
        <v>0</v>
      </c>
    </row>
    <row r="360" s="156" customFormat="true" ht="15" customHeight="true" spans="1:2">
      <c r="A360" s="163" t="s">
        <v>70</v>
      </c>
      <c r="B360" s="162">
        <v>150</v>
      </c>
    </row>
    <row r="361" s="156" customFormat="true" ht="15" customHeight="true" spans="1:2">
      <c r="A361" s="163" t="s">
        <v>281</v>
      </c>
      <c r="B361" s="162">
        <v>186</v>
      </c>
    </row>
    <row r="362" s="156" customFormat="true" ht="15" customHeight="true" spans="1:8">
      <c r="A362" s="161" t="s">
        <v>282</v>
      </c>
      <c r="B362" s="162">
        <f>SUM(B363:B371)</f>
        <v>0</v>
      </c>
      <c r="G362" s="296"/>
      <c r="H362" s="296"/>
    </row>
    <row r="363" s="156" customFormat="true" ht="15" customHeight="true" spans="1:7">
      <c r="A363" s="163" t="s">
        <v>61</v>
      </c>
      <c r="B363" s="162">
        <v>0</v>
      </c>
      <c r="G363" s="296"/>
    </row>
    <row r="364" s="156" customFormat="true" ht="15" customHeight="true" spans="1:2">
      <c r="A364" s="163" t="s">
        <v>62</v>
      </c>
      <c r="B364" s="162">
        <v>0</v>
      </c>
    </row>
    <row r="365" s="156" customFormat="true" ht="15" customHeight="true" spans="1:2">
      <c r="A365" s="163" t="s">
        <v>63</v>
      </c>
      <c r="B365" s="162">
        <v>0</v>
      </c>
    </row>
    <row r="366" s="156" customFormat="true" ht="15" customHeight="true" spans="1:2">
      <c r="A366" s="163" t="s">
        <v>283</v>
      </c>
      <c r="B366" s="162">
        <v>0</v>
      </c>
    </row>
    <row r="367" s="156" customFormat="true" ht="15" customHeight="true" spans="1:2">
      <c r="A367" s="163" t="s">
        <v>284</v>
      </c>
      <c r="B367" s="162">
        <v>0</v>
      </c>
    </row>
    <row r="368" s="156" customFormat="true" ht="15" customHeight="true" spans="1:2">
      <c r="A368" s="163" t="s">
        <v>285</v>
      </c>
      <c r="B368" s="162">
        <v>0</v>
      </c>
    </row>
    <row r="369" s="156" customFormat="true" ht="15" customHeight="true" spans="1:2">
      <c r="A369" s="163" t="s">
        <v>102</v>
      </c>
      <c r="B369" s="162">
        <v>0</v>
      </c>
    </row>
    <row r="370" s="156" customFormat="true" ht="15" customHeight="true" spans="1:2">
      <c r="A370" s="163" t="s">
        <v>70</v>
      </c>
      <c r="B370" s="162">
        <v>0</v>
      </c>
    </row>
    <row r="371" s="156" customFormat="true" ht="15" customHeight="true" spans="1:2">
      <c r="A371" s="163" t="s">
        <v>286</v>
      </c>
      <c r="B371" s="162">
        <v>0</v>
      </c>
    </row>
    <row r="372" s="156" customFormat="true" ht="15" customHeight="true" spans="1:2">
      <c r="A372" s="161" t="s">
        <v>287</v>
      </c>
      <c r="B372" s="162">
        <f>SUM(B373:B381)</f>
        <v>1764</v>
      </c>
    </row>
    <row r="373" s="156" customFormat="true" ht="15" customHeight="true" spans="1:2">
      <c r="A373" s="163" t="s">
        <v>61</v>
      </c>
      <c r="B373" s="162">
        <v>1750</v>
      </c>
    </row>
    <row r="374" s="156" customFormat="true" ht="15" customHeight="true" spans="1:2">
      <c r="A374" s="163" t="s">
        <v>62</v>
      </c>
      <c r="B374" s="162">
        <v>0</v>
      </c>
    </row>
    <row r="375" s="156" customFormat="true" ht="15" customHeight="true" spans="1:2">
      <c r="A375" s="163" t="s">
        <v>63</v>
      </c>
      <c r="B375" s="162">
        <v>0</v>
      </c>
    </row>
    <row r="376" s="156" customFormat="true" ht="15" customHeight="true" spans="1:2">
      <c r="A376" s="163" t="s">
        <v>288</v>
      </c>
      <c r="B376" s="162">
        <v>0</v>
      </c>
    </row>
    <row r="377" s="156" customFormat="true" ht="15" customHeight="true" spans="1:2">
      <c r="A377" s="163" t="s">
        <v>289</v>
      </c>
      <c r="B377" s="162">
        <v>0</v>
      </c>
    </row>
    <row r="378" s="156" customFormat="true" ht="15" customHeight="true" spans="1:2">
      <c r="A378" s="163" t="s">
        <v>290</v>
      </c>
      <c r="B378" s="162">
        <v>0</v>
      </c>
    </row>
    <row r="379" s="156" customFormat="true" ht="15" customHeight="true" spans="1:2">
      <c r="A379" s="163" t="s">
        <v>102</v>
      </c>
      <c r="B379" s="162">
        <v>0</v>
      </c>
    </row>
    <row r="380" s="156" customFormat="true" ht="15" customHeight="true" spans="1:2">
      <c r="A380" s="163" t="s">
        <v>70</v>
      </c>
      <c r="B380" s="162">
        <v>0</v>
      </c>
    </row>
    <row r="381" s="156" customFormat="true" ht="15" customHeight="true" spans="1:2">
      <c r="A381" s="163" t="s">
        <v>291</v>
      </c>
      <c r="B381" s="162">
        <v>14</v>
      </c>
    </row>
    <row r="382" s="156" customFormat="true" ht="15" customHeight="true" spans="1:2">
      <c r="A382" s="255" t="s">
        <v>292</v>
      </c>
      <c r="B382" s="165">
        <f>SUM(B383:B389)</f>
        <v>0</v>
      </c>
    </row>
    <row r="383" s="156" customFormat="true" ht="15" customHeight="true" spans="1:2">
      <c r="A383" s="163" t="s">
        <v>61</v>
      </c>
      <c r="B383" s="162">
        <v>0</v>
      </c>
    </row>
    <row r="384" s="156" customFormat="true" ht="15" customHeight="true" spans="1:2">
      <c r="A384" s="163" t="s">
        <v>62</v>
      </c>
      <c r="B384" s="162">
        <v>0</v>
      </c>
    </row>
    <row r="385" s="156" customFormat="true" ht="15" customHeight="true" spans="1:2">
      <c r="A385" s="163" t="s">
        <v>63</v>
      </c>
      <c r="B385" s="162">
        <v>0</v>
      </c>
    </row>
    <row r="386" s="156" customFormat="true" ht="15" customHeight="true" spans="1:2">
      <c r="A386" s="163" t="s">
        <v>293</v>
      </c>
      <c r="B386" s="162">
        <v>0</v>
      </c>
    </row>
    <row r="387" s="156" customFormat="true" ht="15" customHeight="true" spans="1:2">
      <c r="A387" s="163" t="s">
        <v>294</v>
      </c>
      <c r="B387" s="162">
        <v>0</v>
      </c>
    </row>
    <row r="388" s="156" customFormat="true" ht="15" customHeight="true" spans="1:2">
      <c r="A388" s="163" t="s">
        <v>70</v>
      </c>
      <c r="B388" s="162">
        <v>0</v>
      </c>
    </row>
    <row r="389" s="156" customFormat="true" ht="15" customHeight="true" spans="1:2">
      <c r="A389" s="163" t="s">
        <v>295</v>
      </c>
      <c r="B389" s="162">
        <v>0</v>
      </c>
    </row>
    <row r="390" s="156" customFormat="true" ht="15" customHeight="true" spans="1:2">
      <c r="A390" s="161" t="s">
        <v>296</v>
      </c>
      <c r="B390" s="162">
        <f>SUM(B391:B395)</f>
        <v>0</v>
      </c>
    </row>
    <row r="391" s="156" customFormat="true" ht="15" customHeight="true" spans="1:2">
      <c r="A391" s="163" t="s">
        <v>61</v>
      </c>
      <c r="B391" s="162">
        <v>0</v>
      </c>
    </row>
    <row r="392" s="156" customFormat="true" ht="15" customHeight="true" spans="1:2">
      <c r="A392" s="163" t="s">
        <v>62</v>
      </c>
      <c r="B392" s="162">
        <v>0</v>
      </c>
    </row>
    <row r="393" s="156" customFormat="true" ht="15" customHeight="true" spans="1:2">
      <c r="A393" s="163" t="s">
        <v>102</v>
      </c>
      <c r="B393" s="162">
        <v>0</v>
      </c>
    </row>
    <row r="394" s="156" customFormat="true" ht="15" customHeight="true" spans="1:2">
      <c r="A394" s="163" t="s">
        <v>297</v>
      </c>
      <c r="B394" s="162">
        <v>0</v>
      </c>
    </row>
    <row r="395" s="156" customFormat="true" ht="15" customHeight="true" spans="1:2">
      <c r="A395" s="163" t="s">
        <v>298</v>
      </c>
      <c r="B395" s="162">
        <v>0</v>
      </c>
    </row>
    <row r="396" s="156" customFormat="true" ht="15" customHeight="true" spans="1:2">
      <c r="A396" s="161" t="s">
        <v>299</v>
      </c>
      <c r="B396" s="162">
        <f>B397</f>
        <v>13511</v>
      </c>
    </row>
    <row r="397" s="156" customFormat="true" ht="15" customHeight="true" spans="1:2">
      <c r="A397" s="163" t="s">
        <v>300</v>
      </c>
      <c r="B397" s="162">
        <v>13511</v>
      </c>
    </row>
    <row r="398" s="156" customFormat="true" ht="15" customHeight="true" spans="1:2">
      <c r="A398" s="161" t="s">
        <v>301</v>
      </c>
      <c r="B398" s="162">
        <f>B399+B404+B413+B419+B425+B429+B433+B437+B443+B450</f>
        <v>274520</v>
      </c>
    </row>
    <row r="399" s="156" customFormat="true" ht="15" customHeight="true" spans="1:2">
      <c r="A399" s="161" t="s">
        <v>302</v>
      </c>
      <c r="B399" s="162">
        <f>SUM(B400:B403)</f>
        <v>6755</v>
      </c>
    </row>
    <row r="400" s="156" customFormat="true" ht="15" customHeight="true" spans="1:2">
      <c r="A400" s="163" t="s">
        <v>61</v>
      </c>
      <c r="B400" s="162">
        <v>2440</v>
      </c>
    </row>
    <row r="401" s="156" customFormat="true" ht="15" customHeight="true" spans="1:2">
      <c r="A401" s="163" t="s">
        <v>62</v>
      </c>
      <c r="B401" s="162">
        <v>698</v>
      </c>
    </row>
    <row r="402" s="156" customFormat="true" ht="15" customHeight="true" spans="1:2">
      <c r="A402" s="163" t="s">
        <v>63</v>
      </c>
      <c r="B402" s="162">
        <v>1052</v>
      </c>
    </row>
    <row r="403" s="156" customFormat="true" ht="15" customHeight="true" spans="1:2">
      <c r="A403" s="163" t="s">
        <v>303</v>
      </c>
      <c r="B403" s="162">
        <v>2565</v>
      </c>
    </row>
    <row r="404" s="156" customFormat="true" ht="15" customHeight="true" spans="1:2">
      <c r="A404" s="161" t="s">
        <v>304</v>
      </c>
      <c r="B404" s="162">
        <f>SUM(B405:B412)</f>
        <v>224709</v>
      </c>
    </row>
    <row r="405" s="156" customFormat="true" ht="15" customHeight="true" spans="1:2">
      <c r="A405" s="163" t="s">
        <v>305</v>
      </c>
      <c r="B405" s="162">
        <v>9785</v>
      </c>
    </row>
    <row r="406" s="156" customFormat="true" ht="15" customHeight="true" spans="1:2">
      <c r="A406" s="163" t="s">
        <v>306</v>
      </c>
      <c r="B406" s="162">
        <v>80537</v>
      </c>
    </row>
    <row r="407" s="156" customFormat="true" ht="15" customHeight="true" spans="1:2">
      <c r="A407" s="163" t="s">
        <v>307</v>
      </c>
      <c r="B407" s="162">
        <v>62499</v>
      </c>
    </row>
    <row r="408" s="156" customFormat="true" ht="15" customHeight="true" spans="1:2">
      <c r="A408" s="163" t="s">
        <v>308</v>
      </c>
      <c r="B408" s="162">
        <v>35806</v>
      </c>
    </row>
    <row r="409" s="156" customFormat="true" ht="15" customHeight="true" spans="1:2">
      <c r="A409" s="163" t="s">
        <v>309</v>
      </c>
      <c r="B409" s="162">
        <v>35575</v>
      </c>
    </row>
    <row r="410" s="156" customFormat="true" ht="15" customHeight="true" spans="1:2">
      <c r="A410" s="163" t="s">
        <v>310</v>
      </c>
      <c r="B410" s="162">
        <v>0</v>
      </c>
    </row>
    <row r="411" s="156" customFormat="true" ht="15" customHeight="true" spans="1:2">
      <c r="A411" s="163" t="s">
        <v>311</v>
      </c>
      <c r="B411" s="162">
        <v>0</v>
      </c>
    </row>
    <row r="412" s="156" customFormat="true" ht="15" customHeight="true" spans="1:2">
      <c r="A412" s="163" t="s">
        <v>312</v>
      </c>
      <c r="B412" s="162">
        <v>507</v>
      </c>
    </row>
    <row r="413" s="156" customFormat="true" ht="15" customHeight="true" spans="1:2">
      <c r="A413" s="161" t="s">
        <v>313</v>
      </c>
      <c r="B413" s="162">
        <f>SUM(B414:B418)</f>
        <v>14468</v>
      </c>
    </row>
    <row r="414" s="156" customFormat="true" ht="15" customHeight="true" spans="1:2">
      <c r="A414" s="163" t="s">
        <v>314</v>
      </c>
      <c r="B414" s="162">
        <v>0</v>
      </c>
    </row>
    <row r="415" s="156" customFormat="true" ht="15" customHeight="true" spans="1:2">
      <c r="A415" s="163" t="s">
        <v>315</v>
      </c>
      <c r="B415" s="162">
        <v>14221</v>
      </c>
    </row>
    <row r="416" s="156" customFormat="true" ht="15" customHeight="true" spans="1:2">
      <c r="A416" s="163" t="s">
        <v>316</v>
      </c>
      <c r="B416" s="162">
        <v>242</v>
      </c>
    </row>
    <row r="417" s="156" customFormat="true" ht="15" customHeight="true" spans="1:2">
      <c r="A417" s="163" t="s">
        <v>317</v>
      </c>
      <c r="B417" s="162">
        <v>0</v>
      </c>
    </row>
    <row r="418" s="156" customFormat="true" ht="15" customHeight="true" spans="1:2">
      <c r="A418" s="163" t="s">
        <v>318</v>
      </c>
      <c r="B418" s="162">
        <v>5</v>
      </c>
    </row>
    <row r="419" s="156" customFormat="true" ht="15" customHeight="true" spans="1:2">
      <c r="A419" s="161" t="s">
        <v>319</v>
      </c>
      <c r="B419" s="162">
        <f>SUM(B420:B424)</f>
        <v>0</v>
      </c>
    </row>
    <row r="420" s="246" customFormat="true" ht="15" customHeight="true" spans="1:3">
      <c r="A420" s="163" t="s">
        <v>320</v>
      </c>
      <c r="B420" s="162">
        <v>0</v>
      </c>
      <c r="C420" s="156"/>
    </row>
    <row r="421" s="156" customFormat="true" ht="15" customHeight="true" spans="1:2">
      <c r="A421" s="163" t="s">
        <v>321</v>
      </c>
      <c r="B421" s="162">
        <v>0</v>
      </c>
    </row>
    <row r="422" s="156" customFormat="true" ht="15" customHeight="true" spans="1:2">
      <c r="A422" s="163" t="s">
        <v>322</v>
      </c>
      <c r="B422" s="162">
        <v>0</v>
      </c>
    </row>
    <row r="423" s="156" customFormat="true" ht="15" customHeight="true" spans="1:2">
      <c r="A423" s="163" t="s">
        <v>323</v>
      </c>
      <c r="B423" s="162">
        <v>0</v>
      </c>
    </row>
    <row r="424" s="156" customFormat="true" ht="15" customHeight="true" spans="1:2">
      <c r="A424" s="163" t="s">
        <v>324</v>
      </c>
      <c r="B424" s="162">
        <v>0</v>
      </c>
    </row>
    <row r="425" s="156" customFormat="true" ht="15" customHeight="true" spans="1:2">
      <c r="A425" s="161" t="s">
        <v>325</v>
      </c>
      <c r="B425" s="162">
        <f>SUM(B426:B428)</f>
        <v>946</v>
      </c>
    </row>
    <row r="426" s="156" customFormat="true" ht="15" customHeight="true" spans="1:2">
      <c r="A426" s="163" t="s">
        <v>326</v>
      </c>
      <c r="B426" s="162">
        <v>946</v>
      </c>
    </row>
    <row r="427" s="156" customFormat="true" ht="15" customHeight="true" spans="1:2">
      <c r="A427" s="163" t="s">
        <v>327</v>
      </c>
      <c r="B427" s="162">
        <v>0</v>
      </c>
    </row>
    <row r="428" s="156" customFormat="true" ht="15" customHeight="true" spans="1:2">
      <c r="A428" s="163" t="s">
        <v>328</v>
      </c>
      <c r="B428" s="162">
        <v>0</v>
      </c>
    </row>
    <row r="429" s="156" customFormat="true" ht="15" customHeight="true" spans="1:2">
      <c r="A429" s="161" t="s">
        <v>329</v>
      </c>
      <c r="B429" s="162">
        <f>SUM(B430:B432)</f>
        <v>0</v>
      </c>
    </row>
    <row r="430" s="156" customFormat="true" ht="15" customHeight="true" spans="1:2">
      <c r="A430" s="163" t="s">
        <v>330</v>
      </c>
      <c r="B430" s="162">
        <v>0</v>
      </c>
    </row>
    <row r="431" s="156" customFormat="true" ht="15" customHeight="true" spans="1:8">
      <c r="A431" s="163" t="s">
        <v>331</v>
      </c>
      <c r="B431" s="162">
        <v>0</v>
      </c>
      <c r="E431" s="296"/>
      <c r="G431" s="296"/>
      <c r="H431" s="296"/>
    </row>
    <row r="432" s="156" customFormat="true" ht="15" customHeight="true" spans="1:2">
      <c r="A432" s="163" t="s">
        <v>332</v>
      </c>
      <c r="B432" s="162">
        <v>0</v>
      </c>
    </row>
    <row r="433" s="156" customFormat="true" ht="15" customHeight="true" spans="1:2">
      <c r="A433" s="161" t="s">
        <v>333</v>
      </c>
      <c r="B433" s="162">
        <f>SUM(B434:B436)</f>
        <v>978</v>
      </c>
    </row>
    <row r="434" s="156" customFormat="true" ht="15" customHeight="true" spans="1:2">
      <c r="A434" s="163" t="s">
        <v>334</v>
      </c>
      <c r="B434" s="162">
        <v>878</v>
      </c>
    </row>
    <row r="435" s="156" customFormat="true" ht="15" customHeight="true" spans="1:2">
      <c r="A435" s="163" t="s">
        <v>335</v>
      </c>
      <c r="B435" s="162">
        <v>0</v>
      </c>
    </row>
    <row r="436" s="156" customFormat="true" ht="15" customHeight="true" spans="1:2">
      <c r="A436" s="163" t="s">
        <v>336</v>
      </c>
      <c r="B436" s="162">
        <v>100</v>
      </c>
    </row>
    <row r="437" s="156" customFormat="true" ht="15" customHeight="true" spans="1:8">
      <c r="A437" s="161" t="s">
        <v>337</v>
      </c>
      <c r="B437" s="162">
        <f>SUM(B438:B442)</f>
        <v>2419</v>
      </c>
      <c r="E437" s="296"/>
      <c r="G437" s="296"/>
      <c r="H437" s="296"/>
    </row>
    <row r="438" s="156" customFormat="true" ht="15" customHeight="true" spans="1:8">
      <c r="A438" s="163" t="s">
        <v>338</v>
      </c>
      <c r="B438" s="162">
        <v>437</v>
      </c>
      <c r="H438" s="296"/>
    </row>
    <row r="439" s="156" customFormat="true" ht="15" customHeight="true" spans="1:8">
      <c r="A439" s="163" t="s">
        <v>339</v>
      </c>
      <c r="B439" s="162">
        <v>1823</v>
      </c>
      <c r="E439" s="296"/>
      <c r="G439" s="296"/>
      <c r="H439" s="296"/>
    </row>
    <row r="440" s="156" customFormat="true" ht="15" customHeight="true" spans="1:8">
      <c r="A440" s="163" t="s">
        <v>340</v>
      </c>
      <c r="B440" s="162">
        <v>159</v>
      </c>
      <c r="E440" s="296"/>
      <c r="G440" s="296"/>
      <c r="H440" s="296"/>
    </row>
    <row r="441" s="156" customFormat="true" ht="15" customHeight="true" spans="1:8">
      <c r="A441" s="163" t="s">
        <v>341</v>
      </c>
      <c r="B441" s="162">
        <v>0</v>
      </c>
      <c r="E441" s="296"/>
      <c r="G441" s="296"/>
      <c r="H441" s="296"/>
    </row>
    <row r="442" s="156" customFormat="true" ht="15" customHeight="true" spans="1:2">
      <c r="A442" s="163" t="s">
        <v>342</v>
      </c>
      <c r="B442" s="162">
        <v>0</v>
      </c>
    </row>
    <row r="443" s="156" customFormat="true" ht="15" customHeight="true" spans="1:2">
      <c r="A443" s="161" t="s">
        <v>343</v>
      </c>
      <c r="B443" s="162">
        <f>SUM(B444:B449)</f>
        <v>15894</v>
      </c>
    </row>
    <row r="444" s="156" customFormat="true" ht="15" customHeight="true" spans="1:2">
      <c r="A444" s="163" t="s">
        <v>344</v>
      </c>
      <c r="B444" s="162">
        <v>557</v>
      </c>
    </row>
    <row r="445" s="156" customFormat="true" ht="15" customHeight="true" spans="1:7">
      <c r="A445" s="163" t="s">
        <v>345</v>
      </c>
      <c r="B445" s="162">
        <v>615</v>
      </c>
      <c r="G445" s="296"/>
    </row>
    <row r="446" s="156" customFormat="true" ht="15" customHeight="true" spans="1:2">
      <c r="A446" s="163" t="s">
        <v>346</v>
      </c>
      <c r="B446" s="162">
        <v>3350</v>
      </c>
    </row>
    <row r="447" s="156" customFormat="true" ht="15" customHeight="true" spans="1:2">
      <c r="A447" s="163" t="s">
        <v>347</v>
      </c>
      <c r="B447" s="162">
        <v>0</v>
      </c>
    </row>
    <row r="448" s="156" customFormat="true" ht="15" customHeight="true" spans="1:2">
      <c r="A448" s="163" t="s">
        <v>348</v>
      </c>
      <c r="B448" s="162">
        <v>0</v>
      </c>
    </row>
    <row r="449" s="156" customFormat="true" ht="15" customHeight="true" spans="1:2">
      <c r="A449" s="163" t="s">
        <v>349</v>
      </c>
      <c r="B449" s="162">
        <v>11372</v>
      </c>
    </row>
    <row r="450" s="156" customFormat="true" ht="15" customHeight="true" spans="1:2">
      <c r="A450" s="161" t="s">
        <v>350</v>
      </c>
      <c r="B450" s="162">
        <f>B451</f>
        <v>8351</v>
      </c>
    </row>
    <row r="451" s="156" customFormat="true" ht="15" customHeight="true" spans="1:2">
      <c r="A451" s="163" t="s">
        <v>351</v>
      </c>
      <c r="B451" s="162">
        <v>8351</v>
      </c>
    </row>
    <row r="452" s="156" customFormat="true" ht="15" customHeight="true" spans="1:2">
      <c r="A452" s="161" t="s">
        <v>352</v>
      </c>
      <c r="B452" s="162">
        <f>SUM(B453,B458,B466,B472,B476,B481,B486,B493,B497,B501)</f>
        <v>12857</v>
      </c>
    </row>
    <row r="453" s="156" customFormat="true" ht="15" customHeight="true" spans="1:2">
      <c r="A453" s="161" t="s">
        <v>353</v>
      </c>
      <c r="B453" s="162">
        <f>SUM(B454:B457)</f>
        <v>2762</v>
      </c>
    </row>
    <row r="454" s="156" customFormat="true" ht="15" customHeight="true" spans="1:2">
      <c r="A454" s="163" t="s">
        <v>61</v>
      </c>
      <c r="B454" s="162">
        <v>2208</v>
      </c>
    </row>
    <row r="455" s="156" customFormat="true" ht="15" customHeight="true" spans="1:2">
      <c r="A455" s="163" t="s">
        <v>62</v>
      </c>
      <c r="B455" s="162">
        <v>21</v>
      </c>
    </row>
    <row r="456" s="156" customFormat="true" ht="15" customHeight="true" spans="1:2">
      <c r="A456" s="163" t="s">
        <v>63</v>
      </c>
      <c r="B456" s="162">
        <v>194</v>
      </c>
    </row>
    <row r="457" s="156" customFormat="true" ht="15" customHeight="true" spans="1:2">
      <c r="A457" s="163" t="s">
        <v>354</v>
      </c>
      <c r="B457" s="162">
        <v>339</v>
      </c>
    </row>
    <row r="458" s="156" customFormat="true" ht="15" customHeight="true" spans="1:2">
      <c r="A458" s="161" t="s">
        <v>355</v>
      </c>
      <c r="B458" s="162">
        <f>SUM(B459:B465)</f>
        <v>10</v>
      </c>
    </row>
    <row r="459" s="156" customFormat="true" ht="15" customHeight="true" spans="1:2">
      <c r="A459" s="163" t="s">
        <v>356</v>
      </c>
      <c r="B459" s="162">
        <v>0</v>
      </c>
    </row>
    <row r="460" s="156" customFormat="true" ht="15" customHeight="true" spans="1:2">
      <c r="A460" s="163" t="s">
        <v>357</v>
      </c>
      <c r="B460" s="162">
        <v>0</v>
      </c>
    </row>
    <row r="461" s="156" customFormat="true" ht="15" customHeight="true" spans="1:2">
      <c r="A461" s="163" t="s">
        <v>358</v>
      </c>
      <c r="B461" s="162">
        <v>0</v>
      </c>
    </row>
    <row r="462" s="156" customFormat="true" ht="15" customHeight="true" spans="1:2">
      <c r="A462" s="163" t="s">
        <v>359</v>
      </c>
      <c r="B462" s="162">
        <v>0</v>
      </c>
    </row>
    <row r="463" s="156" customFormat="true" ht="15" customHeight="true" spans="1:2">
      <c r="A463" s="163" t="s">
        <v>360</v>
      </c>
      <c r="B463" s="162">
        <v>10</v>
      </c>
    </row>
    <row r="464" s="156" customFormat="true" ht="15" customHeight="true" spans="1:2">
      <c r="A464" s="163" t="s">
        <v>361</v>
      </c>
      <c r="B464" s="162">
        <v>0</v>
      </c>
    </row>
    <row r="465" s="156" customFormat="true" ht="15" customHeight="true" spans="1:2">
      <c r="A465" s="163" t="s">
        <v>362</v>
      </c>
      <c r="B465" s="162">
        <v>0</v>
      </c>
    </row>
    <row r="466" s="246" customFormat="true" ht="15" customHeight="true" spans="1:3">
      <c r="A466" s="161" t="s">
        <v>363</v>
      </c>
      <c r="B466" s="162">
        <f>SUM(B467:B471)</f>
        <v>82</v>
      </c>
      <c r="C466" s="156"/>
    </row>
    <row r="467" s="156" customFormat="true" ht="15" customHeight="true" spans="1:2">
      <c r="A467" s="163" t="s">
        <v>356</v>
      </c>
      <c r="B467" s="162">
        <v>0</v>
      </c>
    </row>
    <row r="468" s="156" customFormat="true" ht="15" customHeight="true" spans="1:2">
      <c r="A468" s="163" t="s">
        <v>364</v>
      </c>
      <c r="B468" s="162">
        <v>82</v>
      </c>
    </row>
    <row r="469" s="156" customFormat="true" ht="15" customHeight="true" spans="1:2">
      <c r="A469" s="256" t="s">
        <v>365</v>
      </c>
      <c r="B469" s="257">
        <v>0</v>
      </c>
    </row>
    <row r="470" s="156" customFormat="true" ht="15" customHeight="true" spans="1:2">
      <c r="A470" s="163" t="s">
        <v>366</v>
      </c>
      <c r="B470" s="162">
        <v>0</v>
      </c>
    </row>
    <row r="471" s="156" customFormat="true" ht="15" customHeight="true" spans="1:2">
      <c r="A471" s="163" t="s">
        <v>367</v>
      </c>
      <c r="B471" s="162">
        <v>0</v>
      </c>
    </row>
    <row r="472" s="156" customFormat="true" ht="15" customHeight="true" spans="1:2">
      <c r="A472" s="161" t="s">
        <v>368</v>
      </c>
      <c r="B472" s="162">
        <f>SUM(B473:B475)</f>
        <v>7015</v>
      </c>
    </row>
    <row r="473" s="156" customFormat="true" ht="15" customHeight="true" spans="1:2">
      <c r="A473" s="163" t="s">
        <v>356</v>
      </c>
      <c r="B473" s="162">
        <v>0</v>
      </c>
    </row>
    <row r="474" s="156" customFormat="true" ht="15" customHeight="true" spans="1:2">
      <c r="A474" s="163" t="s">
        <v>369</v>
      </c>
      <c r="B474" s="162">
        <v>394</v>
      </c>
    </row>
    <row r="475" s="246" customFormat="true" ht="15" customHeight="true" spans="1:3">
      <c r="A475" s="163" t="s">
        <v>370</v>
      </c>
      <c r="B475" s="162">
        <v>6621</v>
      </c>
      <c r="C475" s="156"/>
    </row>
    <row r="476" s="156" customFormat="true" ht="15" customHeight="true" spans="1:2">
      <c r="A476" s="161" t="s">
        <v>371</v>
      </c>
      <c r="B476" s="162">
        <f>SUM(B477:B480)</f>
        <v>1066</v>
      </c>
    </row>
    <row r="477" s="156" customFormat="true" ht="15" customHeight="true" spans="1:8">
      <c r="A477" s="163" t="s">
        <v>356</v>
      </c>
      <c r="B477" s="162">
        <v>561</v>
      </c>
      <c r="H477" s="296"/>
    </row>
    <row r="478" s="156" customFormat="true" ht="15" customHeight="true" spans="1:2">
      <c r="A478" s="163" t="s">
        <v>372</v>
      </c>
      <c r="B478" s="162">
        <v>0</v>
      </c>
    </row>
    <row r="479" s="156" customFormat="true" ht="15" customHeight="true" spans="1:2">
      <c r="A479" s="163" t="s">
        <v>373</v>
      </c>
      <c r="B479" s="162">
        <v>0</v>
      </c>
    </row>
    <row r="480" s="156" customFormat="true" ht="15" customHeight="true" spans="1:2">
      <c r="A480" s="163" t="s">
        <v>374</v>
      </c>
      <c r="B480" s="162">
        <v>505</v>
      </c>
    </row>
    <row r="481" s="246" customFormat="true" ht="15" customHeight="true" spans="1:3">
      <c r="A481" s="161" t="s">
        <v>375</v>
      </c>
      <c r="B481" s="162">
        <f>SUM(B482:B485)</f>
        <v>30</v>
      </c>
      <c r="C481" s="156"/>
    </row>
    <row r="482" s="156" customFormat="true" ht="15" customHeight="true" spans="1:2">
      <c r="A482" s="163" t="s">
        <v>376</v>
      </c>
      <c r="B482" s="162">
        <v>0</v>
      </c>
    </row>
    <row r="483" s="156" customFormat="true" ht="15" customHeight="true" spans="1:8">
      <c r="A483" s="163" t="s">
        <v>377</v>
      </c>
      <c r="B483" s="162">
        <v>0</v>
      </c>
      <c r="H483" s="296"/>
    </row>
    <row r="484" s="156" customFormat="true" ht="15" customHeight="true" spans="1:2">
      <c r="A484" s="163" t="s">
        <v>378</v>
      </c>
      <c r="B484" s="162">
        <v>0</v>
      </c>
    </row>
    <row r="485" s="156" customFormat="true" ht="15" customHeight="true" spans="1:2">
      <c r="A485" s="163" t="s">
        <v>379</v>
      </c>
      <c r="B485" s="162">
        <v>30</v>
      </c>
    </row>
    <row r="486" s="156" customFormat="true" ht="15" customHeight="true" spans="1:2">
      <c r="A486" s="161" t="s">
        <v>380</v>
      </c>
      <c r="B486" s="162">
        <f>SUM(B487:B492)</f>
        <v>787</v>
      </c>
    </row>
    <row r="487" s="156" customFormat="true" ht="15" customHeight="true" spans="1:2">
      <c r="A487" s="163" t="s">
        <v>356</v>
      </c>
      <c r="B487" s="162">
        <v>196</v>
      </c>
    </row>
    <row r="488" s="156" customFormat="true" ht="15" customHeight="true" spans="1:2">
      <c r="A488" s="163" t="s">
        <v>381</v>
      </c>
      <c r="B488" s="162">
        <v>204</v>
      </c>
    </row>
    <row r="489" s="156" customFormat="true" ht="15" customHeight="true" spans="1:2">
      <c r="A489" s="163" t="s">
        <v>382</v>
      </c>
      <c r="B489" s="162">
        <v>0</v>
      </c>
    </row>
    <row r="490" s="246" customFormat="true" ht="15" customHeight="true" spans="1:3">
      <c r="A490" s="163" t="s">
        <v>383</v>
      </c>
      <c r="B490" s="162">
        <v>0</v>
      </c>
      <c r="C490" s="156"/>
    </row>
    <row r="491" s="156" customFormat="true" ht="15" customHeight="true" spans="1:2">
      <c r="A491" s="163" t="s">
        <v>384</v>
      </c>
      <c r="B491" s="162">
        <v>30</v>
      </c>
    </row>
    <row r="492" s="156" customFormat="true" ht="15" customHeight="true" spans="1:2">
      <c r="A492" s="163" t="s">
        <v>385</v>
      </c>
      <c r="B492" s="162">
        <v>357</v>
      </c>
    </row>
    <row r="493" s="156" customFormat="true" ht="15" customHeight="true" spans="1:2">
      <c r="A493" s="161" t="s">
        <v>386</v>
      </c>
      <c r="B493" s="162">
        <f>SUM(B494:B496)</f>
        <v>0</v>
      </c>
    </row>
    <row r="494" s="156" customFormat="true" ht="15" customHeight="true" spans="1:2">
      <c r="A494" s="163" t="s">
        <v>387</v>
      </c>
      <c r="B494" s="162">
        <v>0</v>
      </c>
    </row>
    <row r="495" s="156" customFormat="true" ht="15" customHeight="true" spans="1:2">
      <c r="A495" s="163" t="s">
        <v>388</v>
      </c>
      <c r="B495" s="162">
        <v>0</v>
      </c>
    </row>
    <row r="496" s="246" customFormat="true" ht="15" customHeight="true" spans="1:3">
      <c r="A496" s="163" t="s">
        <v>389</v>
      </c>
      <c r="B496" s="162">
        <v>0</v>
      </c>
      <c r="C496" s="156"/>
    </row>
    <row r="497" s="156" customFormat="true" ht="15" customHeight="true" spans="1:2">
      <c r="A497" s="161" t="s">
        <v>390</v>
      </c>
      <c r="B497" s="162">
        <f>B498+B499+B500</f>
        <v>965</v>
      </c>
    </row>
    <row r="498" s="156" customFormat="true" ht="15" customHeight="true" spans="1:2">
      <c r="A498" s="163" t="s">
        <v>391</v>
      </c>
      <c r="B498" s="162">
        <v>0</v>
      </c>
    </row>
    <row r="499" s="156" customFormat="true" ht="15" customHeight="true" spans="1:2">
      <c r="A499" s="163" t="s">
        <v>392</v>
      </c>
      <c r="B499" s="162">
        <v>965</v>
      </c>
    </row>
    <row r="500" s="156" customFormat="true" ht="15" customHeight="true" spans="1:2">
      <c r="A500" s="163" t="s">
        <v>393</v>
      </c>
      <c r="B500" s="162">
        <v>0</v>
      </c>
    </row>
    <row r="501" s="156" customFormat="true" ht="15" customHeight="true" spans="1:2">
      <c r="A501" s="161" t="s">
        <v>394</v>
      </c>
      <c r="B501" s="162">
        <f>SUM(B502:B505)</f>
        <v>140</v>
      </c>
    </row>
    <row r="502" s="246" customFormat="true" ht="15" customHeight="true" spans="1:3">
      <c r="A502" s="163" t="s">
        <v>395</v>
      </c>
      <c r="B502" s="162">
        <v>25</v>
      </c>
      <c r="C502" s="156"/>
    </row>
    <row r="503" s="156" customFormat="true" ht="15" customHeight="true" spans="1:2">
      <c r="A503" s="163" t="s">
        <v>396</v>
      </c>
      <c r="B503" s="162">
        <v>0</v>
      </c>
    </row>
    <row r="504" s="156" customFormat="true" ht="15" customHeight="true" spans="1:2">
      <c r="A504" s="163" t="s">
        <v>397</v>
      </c>
      <c r="B504" s="162">
        <v>0</v>
      </c>
    </row>
    <row r="505" s="156" customFormat="true" ht="15" customHeight="true" spans="1:2">
      <c r="A505" s="163" t="s">
        <v>398</v>
      </c>
      <c r="B505" s="162">
        <v>115</v>
      </c>
    </row>
    <row r="506" s="156" customFormat="true" ht="15" customHeight="true" spans="1:2">
      <c r="A506" s="161" t="s">
        <v>399</v>
      </c>
      <c r="B506" s="162">
        <f>SUM(B507,B523,B531,B542,B551,B559)</f>
        <v>23426</v>
      </c>
    </row>
    <row r="507" s="156" customFormat="true" ht="15" customHeight="true" spans="1:2">
      <c r="A507" s="161" t="s">
        <v>400</v>
      </c>
      <c r="B507" s="162">
        <f>SUM(B508:B522)</f>
        <v>11474</v>
      </c>
    </row>
    <row r="508" s="156" customFormat="true" ht="15" customHeight="true" spans="1:2">
      <c r="A508" s="163" t="s">
        <v>61</v>
      </c>
      <c r="B508" s="162">
        <v>2459</v>
      </c>
    </row>
    <row r="509" s="156" customFormat="true" ht="15" customHeight="true" spans="1:2">
      <c r="A509" s="163" t="s">
        <v>62</v>
      </c>
      <c r="B509" s="162">
        <v>104</v>
      </c>
    </row>
    <row r="510" s="156" customFormat="true" ht="15" customHeight="true" spans="1:2">
      <c r="A510" s="163" t="s">
        <v>63</v>
      </c>
      <c r="B510" s="162">
        <v>123</v>
      </c>
    </row>
    <row r="511" s="156" customFormat="true" ht="15" customHeight="true" spans="1:2">
      <c r="A511" s="163" t="s">
        <v>401</v>
      </c>
      <c r="B511" s="162">
        <v>842</v>
      </c>
    </row>
    <row r="512" s="156" customFormat="true" ht="15" customHeight="true" spans="1:2">
      <c r="A512" s="163" t="s">
        <v>402</v>
      </c>
      <c r="B512" s="162">
        <v>0</v>
      </c>
    </row>
    <row r="513" s="156" customFormat="true" ht="15" customHeight="true" spans="1:2">
      <c r="A513" s="163" t="s">
        <v>403</v>
      </c>
      <c r="B513" s="162">
        <v>0</v>
      </c>
    </row>
    <row r="514" s="156" customFormat="true" ht="15" customHeight="true" spans="1:2">
      <c r="A514" s="163" t="s">
        <v>404</v>
      </c>
      <c r="B514" s="162">
        <v>59</v>
      </c>
    </row>
    <row r="515" s="156" customFormat="true" ht="15" customHeight="true" spans="1:2">
      <c r="A515" s="163" t="s">
        <v>405</v>
      </c>
      <c r="B515" s="162">
        <v>479</v>
      </c>
    </row>
    <row r="516" s="156" customFormat="true" ht="15" customHeight="true" spans="1:2">
      <c r="A516" s="163" t="s">
        <v>406</v>
      </c>
      <c r="B516" s="162">
        <v>1613</v>
      </c>
    </row>
    <row r="517" s="156" customFormat="true" ht="15" customHeight="true" spans="1:2">
      <c r="A517" s="163" t="s">
        <v>407</v>
      </c>
      <c r="B517" s="162">
        <v>20</v>
      </c>
    </row>
    <row r="518" s="156" customFormat="true" ht="15" customHeight="true" spans="1:2">
      <c r="A518" s="163" t="s">
        <v>408</v>
      </c>
      <c r="B518" s="162">
        <v>77</v>
      </c>
    </row>
    <row r="519" s="156" customFormat="true" ht="15" customHeight="true" spans="1:2">
      <c r="A519" s="163" t="s">
        <v>409</v>
      </c>
      <c r="B519" s="162">
        <v>23</v>
      </c>
    </row>
    <row r="520" s="156" customFormat="true" ht="15" customHeight="true" spans="1:2">
      <c r="A520" s="163" t="s">
        <v>410</v>
      </c>
      <c r="B520" s="162">
        <v>686</v>
      </c>
    </row>
    <row r="521" s="156" customFormat="true" ht="15" customHeight="true" spans="1:2">
      <c r="A521" s="163" t="s">
        <v>411</v>
      </c>
      <c r="B521" s="162">
        <v>124</v>
      </c>
    </row>
    <row r="522" s="156" customFormat="true" ht="15" customHeight="true" spans="1:2">
      <c r="A522" s="163" t="s">
        <v>412</v>
      </c>
      <c r="B522" s="162">
        <v>4865</v>
      </c>
    </row>
    <row r="523" s="156" customFormat="true" ht="15" customHeight="true" spans="1:2">
      <c r="A523" s="161" t="s">
        <v>413</v>
      </c>
      <c r="B523" s="162">
        <f>SUM(B524:B530)</f>
        <v>938</v>
      </c>
    </row>
    <row r="524" s="156" customFormat="true" ht="15" customHeight="true" spans="1:2">
      <c r="A524" s="163" t="s">
        <v>61</v>
      </c>
      <c r="B524" s="162">
        <v>0</v>
      </c>
    </row>
    <row r="525" s="156" customFormat="true" ht="15" customHeight="true" spans="1:2">
      <c r="A525" s="163" t="s">
        <v>62</v>
      </c>
      <c r="B525" s="162">
        <v>0</v>
      </c>
    </row>
    <row r="526" s="156" customFormat="true" ht="15" customHeight="true" spans="1:2">
      <c r="A526" s="163" t="s">
        <v>63</v>
      </c>
      <c r="B526" s="162">
        <v>0</v>
      </c>
    </row>
    <row r="527" s="156" customFormat="true" ht="15" customHeight="true" spans="1:2">
      <c r="A527" s="163" t="s">
        <v>414</v>
      </c>
      <c r="B527" s="162">
        <v>70</v>
      </c>
    </row>
    <row r="528" s="156" customFormat="true" ht="15" customHeight="true" spans="1:2">
      <c r="A528" s="163" t="s">
        <v>415</v>
      </c>
      <c r="B528" s="162">
        <v>867</v>
      </c>
    </row>
    <row r="529" s="156" customFormat="true" ht="15" customHeight="true" spans="1:2">
      <c r="A529" s="163" t="s">
        <v>416</v>
      </c>
      <c r="B529" s="162">
        <v>0</v>
      </c>
    </row>
    <row r="530" s="246" customFormat="true" ht="15" customHeight="true" spans="1:3">
      <c r="A530" s="163" t="s">
        <v>417</v>
      </c>
      <c r="B530" s="162">
        <v>1</v>
      </c>
      <c r="C530" s="156"/>
    </row>
    <row r="531" s="156" customFormat="true" ht="15" customHeight="true" spans="1:2">
      <c r="A531" s="161" t="s">
        <v>418</v>
      </c>
      <c r="B531" s="162">
        <f>SUM(B532:B541)</f>
        <v>2485</v>
      </c>
    </row>
    <row r="532" s="156" customFormat="true" ht="15" customHeight="true" spans="1:2">
      <c r="A532" s="163" t="s">
        <v>61</v>
      </c>
      <c r="B532" s="162">
        <v>39</v>
      </c>
    </row>
    <row r="533" s="156" customFormat="true" ht="15" customHeight="true" spans="1:2">
      <c r="A533" s="163" t="s">
        <v>62</v>
      </c>
      <c r="B533" s="162">
        <v>41</v>
      </c>
    </row>
    <row r="534" s="156" customFormat="true" ht="15" customHeight="true" spans="1:2">
      <c r="A534" s="163" t="s">
        <v>63</v>
      </c>
      <c r="B534" s="162">
        <v>0</v>
      </c>
    </row>
    <row r="535" s="156" customFormat="true" ht="15" customHeight="true" spans="1:2">
      <c r="A535" s="163" t="s">
        <v>419</v>
      </c>
      <c r="B535" s="162">
        <v>3</v>
      </c>
    </row>
    <row r="536" s="156" customFormat="true" ht="15" customHeight="true" spans="1:2">
      <c r="A536" s="163" t="s">
        <v>420</v>
      </c>
      <c r="B536" s="162">
        <v>330</v>
      </c>
    </row>
    <row r="537" s="156" customFormat="true" ht="15" customHeight="true" spans="1:2">
      <c r="A537" s="163" t="s">
        <v>421</v>
      </c>
      <c r="B537" s="162">
        <v>0</v>
      </c>
    </row>
    <row r="538" s="156" customFormat="true" ht="15" customHeight="true" spans="1:2">
      <c r="A538" s="163" t="s">
        <v>422</v>
      </c>
      <c r="B538" s="162">
        <v>362</v>
      </c>
    </row>
    <row r="539" s="156" customFormat="true" ht="15" customHeight="true" spans="1:2">
      <c r="A539" s="163" t="s">
        <v>423</v>
      </c>
      <c r="B539" s="162">
        <v>28</v>
      </c>
    </row>
    <row r="540" s="156" customFormat="true" ht="15" customHeight="true" spans="1:2">
      <c r="A540" s="163" t="s">
        <v>424</v>
      </c>
      <c r="B540" s="162">
        <v>0</v>
      </c>
    </row>
    <row r="541" s="156" customFormat="true" ht="15" customHeight="true" spans="1:2">
      <c r="A541" s="163" t="s">
        <v>425</v>
      </c>
      <c r="B541" s="162">
        <v>1682</v>
      </c>
    </row>
    <row r="542" s="156" customFormat="true" ht="15" customHeight="true" spans="1:8">
      <c r="A542" s="161" t="s">
        <v>426</v>
      </c>
      <c r="B542" s="162">
        <f>SUM(B543:B550)</f>
        <v>438</v>
      </c>
      <c r="G542" s="296"/>
      <c r="H542" s="296"/>
    </row>
    <row r="543" s="156" customFormat="true" ht="15" customHeight="true" spans="1:2">
      <c r="A543" s="163" t="s">
        <v>61</v>
      </c>
      <c r="B543" s="162">
        <v>0</v>
      </c>
    </row>
    <row r="544" s="156" customFormat="true" ht="15" customHeight="true" spans="1:2">
      <c r="A544" s="163" t="s">
        <v>62</v>
      </c>
      <c r="B544" s="162">
        <v>0</v>
      </c>
    </row>
    <row r="545" s="156" customFormat="true" ht="15" customHeight="true" spans="1:2">
      <c r="A545" s="163" t="s">
        <v>63</v>
      </c>
      <c r="B545" s="162">
        <v>361</v>
      </c>
    </row>
    <row r="546" s="156" customFormat="true" ht="15" customHeight="true" spans="1:2">
      <c r="A546" s="163" t="s">
        <v>427</v>
      </c>
      <c r="B546" s="162">
        <v>0</v>
      </c>
    </row>
    <row r="547" s="156" customFormat="true" ht="15" customHeight="true" spans="1:2">
      <c r="A547" s="163" t="s">
        <v>428</v>
      </c>
      <c r="B547" s="162">
        <v>0</v>
      </c>
    </row>
    <row r="548" s="156" customFormat="true" ht="15" customHeight="true" spans="1:2">
      <c r="A548" s="163" t="s">
        <v>429</v>
      </c>
      <c r="B548" s="162">
        <v>0</v>
      </c>
    </row>
    <row r="549" s="156" customFormat="true" ht="15" customHeight="true" spans="1:2">
      <c r="A549" s="163" t="s">
        <v>430</v>
      </c>
      <c r="B549" s="162">
        <v>42</v>
      </c>
    </row>
    <row r="550" s="156" customFormat="true" ht="15" customHeight="true" spans="1:2">
      <c r="A550" s="163" t="s">
        <v>431</v>
      </c>
      <c r="B550" s="162">
        <v>35</v>
      </c>
    </row>
    <row r="551" s="156" customFormat="true" ht="15" customHeight="true" spans="1:2">
      <c r="A551" s="161" t="s">
        <v>432</v>
      </c>
      <c r="B551" s="162">
        <f>SUM(B552:B558)</f>
        <v>3197</v>
      </c>
    </row>
    <row r="552" s="156" customFormat="true" ht="15" customHeight="true" spans="1:2">
      <c r="A552" s="163" t="s">
        <v>61</v>
      </c>
      <c r="B552" s="162">
        <v>0</v>
      </c>
    </row>
    <row r="553" s="156" customFormat="true" ht="15" customHeight="true" spans="1:2">
      <c r="A553" s="163" t="s">
        <v>62</v>
      </c>
      <c r="B553" s="162">
        <v>3</v>
      </c>
    </row>
    <row r="554" s="156" customFormat="true" ht="15" customHeight="true" spans="1:2">
      <c r="A554" s="163" t="s">
        <v>63</v>
      </c>
      <c r="B554" s="162">
        <v>0</v>
      </c>
    </row>
    <row r="555" s="156" customFormat="true" ht="15" customHeight="true" spans="1:2">
      <c r="A555" s="163" t="s">
        <v>433</v>
      </c>
      <c r="B555" s="162">
        <v>2254</v>
      </c>
    </row>
    <row r="556" s="156" customFormat="true" ht="15" customHeight="true" spans="1:2">
      <c r="A556" s="163" t="s">
        <v>434</v>
      </c>
      <c r="B556" s="162">
        <v>456</v>
      </c>
    </row>
    <row r="557" s="156" customFormat="true" ht="15" customHeight="true" spans="1:2">
      <c r="A557" s="163" t="s">
        <v>435</v>
      </c>
      <c r="B557" s="162">
        <v>0</v>
      </c>
    </row>
    <row r="558" s="156" customFormat="true" ht="15" customHeight="true" spans="1:2">
      <c r="A558" s="163" t="s">
        <v>436</v>
      </c>
      <c r="B558" s="162">
        <v>484</v>
      </c>
    </row>
    <row r="559" s="156" customFormat="true" ht="15" customHeight="true" spans="1:2">
      <c r="A559" s="161" t="s">
        <v>437</v>
      </c>
      <c r="B559" s="162">
        <f>SUM(B560:B562)</f>
        <v>4894</v>
      </c>
    </row>
    <row r="560" s="156" customFormat="true" ht="15" customHeight="true" spans="1:2">
      <c r="A560" s="163" t="s">
        <v>438</v>
      </c>
      <c r="B560" s="162">
        <v>101</v>
      </c>
    </row>
    <row r="561" s="156" customFormat="true" ht="15" customHeight="true" spans="1:2">
      <c r="A561" s="163" t="s">
        <v>439</v>
      </c>
      <c r="B561" s="162">
        <v>16</v>
      </c>
    </row>
    <row r="562" s="156" customFormat="true" ht="15" customHeight="true" spans="1:2">
      <c r="A562" s="163" t="s">
        <v>440</v>
      </c>
      <c r="B562" s="162">
        <v>4777</v>
      </c>
    </row>
    <row r="563" s="156" customFormat="true" ht="15" customHeight="true" spans="1:2">
      <c r="A563" s="161" t="s">
        <v>441</v>
      </c>
      <c r="B563" s="162">
        <f>B564+B578+B586+B588+B596+B600+B610+B618+B625+B633+B642+B647+B650+B653+B656+B659+B662+B666+B671+B679+B682</f>
        <v>158802</v>
      </c>
    </row>
    <row r="564" s="246" customFormat="true" ht="15" customHeight="true" spans="1:3">
      <c r="A564" s="161" t="s">
        <v>442</v>
      </c>
      <c r="B564" s="162">
        <f>SUM(B565:B577)</f>
        <v>5481</v>
      </c>
      <c r="C564" s="156"/>
    </row>
    <row r="565" s="156" customFormat="true" ht="15" customHeight="true" spans="1:2">
      <c r="A565" s="163" t="s">
        <v>61</v>
      </c>
      <c r="B565" s="162">
        <v>3288</v>
      </c>
    </row>
    <row r="566" s="156" customFormat="true" ht="15" customHeight="true" spans="1:2">
      <c r="A566" s="163" t="s">
        <v>62</v>
      </c>
      <c r="B566" s="162">
        <v>68</v>
      </c>
    </row>
    <row r="567" s="156" customFormat="true" ht="15" customHeight="true" spans="1:2">
      <c r="A567" s="163" t="s">
        <v>63</v>
      </c>
      <c r="B567" s="162">
        <v>279</v>
      </c>
    </row>
    <row r="568" s="156" customFormat="true" ht="15" customHeight="true" spans="1:2">
      <c r="A568" s="163" t="s">
        <v>443</v>
      </c>
      <c r="B568" s="162">
        <v>5</v>
      </c>
    </row>
    <row r="569" s="156" customFormat="true" ht="15" customHeight="true" spans="1:2">
      <c r="A569" s="163" t="s">
        <v>444</v>
      </c>
      <c r="B569" s="162">
        <v>181</v>
      </c>
    </row>
    <row r="570" s="156" customFormat="true" ht="15" customHeight="true" spans="1:2">
      <c r="A570" s="163" t="s">
        <v>445</v>
      </c>
      <c r="B570" s="162">
        <v>138</v>
      </c>
    </row>
    <row r="571" s="156" customFormat="true" ht="15" customHeight="true" spans="1:2">
      <c r="A571" s="163" t="s">
        <v>446</v>
      </c>
      <c r="B571" s="162">
        <v>0</v>
      </c>
    </row>
    <row r="572" s="156" customFormat="true" ht="15" customHeight="true" spans="1:2">
      <c r="A572" s="163" t="s">
        <v>102</v>
      </c>
      <c r="B572" s="162">
        <v>194</v>
      </c>
    </row>
    <row r="573" s="156" customFormat="true" ht="15" customHeight="true" spans="1:2">
      <c r="A573" s="163" t="s">
        <v>447</v>
      </c>
      <c r="B573" s="162">
        <v>496</v>
      </c>
    </row>
    <row r="574" s="156" customFormat="true" ht="15" customHeight="true" spans="1:2">
      <c r="A574" s="163" t="s">
        <v>448</v>
      </c>
      <c r="B574" s="162">
        <v>0</v>
      </c>
    </row>
    <row r="575" s="156" customFormat="true" ht="15" customHeight="true" spans="1:2">
      <c r="A575" s="163" t="s">
        <v>449</v>
      </c>
      <c r="B575" s="162">
        <v>3</v>
      </c>
    </row>
    <row r="576" s="156" customFormat="true" ht="15" customHeight="true" spans="1:2">
      <c r="A576" s="163" t="s">
        <v>450</v>
      </c>
      <c r="B576" s="162">
        <v>124</v>
      </c>
    </row>
    <row r="577" s="156" customFormat="true" ht="15" customHeight="true" spans="1:2">
      <c r="A577" s="163" t="s">
        <v>451</v>
      </c>
      <c r="B577" s="162">
        <v>705</v>
      </c>
    </row>
    <row r="578" s="156" customFormat="true" ht="15" customHeight="true" spans="1:2">
      <c r="A578" s="161" t="s">
        <v>452</v>
      </c>
      <c r="B578" s="162">
        <f>SUM(B579:B585)</f>
        <v>15003</v>
      </c>
    </row>
    <row r="579" s="156" customFormat="true" ht="15" customHeight="true" spans="1:2">
      <c r="A579" s="163" t="s">
        <v>61</v>
      </c>
      <c r="B579" s="162">
        <v>1441</v>
      </c>
    </row>
    <row r="580" s="156" customFormat="true" ht="15" customHeight="true" spans="1:2">
      <c r="A580" s="163" t="s">
        <v>62</v>
      </c>
      <c r="B580" s="162">
        <v>31</v>
      </c>
    </row>
    <row r="581" s="246" customFormat="true" ht="15" customHeight="true" spans="1:3">
      <c r="A581" s="163" t="s">
        <v>63</v>
      </c>
      <c r="B581" s="162">
        <v>407</v>
      </c>
      <c r="C581" s="156"/>
    </row>
    <row r="582" s="156" customFormat="true" ht="15" customHeight="true" spans="1:2">
      <c r="A582" s="163" t="s">
        <v>453</v>
      </c>
      <c r="B582" s="162">
        <v>0</v>
      </c>
    </row>
    <row r="583" s="156" customFormat="true" ht="15" customHeight="true" spans="1:2">
      <c r="A583" s="163" t="s">
        <v>454</v>
      </c>
      <c r="B583" s="162">
        <v>638</v>
      </c>
    </row>
    <row r="584" s="156" customFormat="true" ht="15" customHeight="true" spans="1:2">
      <c r="A584" s="163" t="s">
        <v>455</v>
      </c>
      <c r="B584" s="162">
        <v>10689</v>
      </c>
    </row>
    <row r="585" s="246" customFormat="true" ht="15" customHeight="true" spans="1:3">
      <c r="A585" s="163" t="s">
        <v>456</v>
      </c>
      <c r="B585" s="162">
        <v>1797</v>
      </c>
      <c r="C585" s="156"/>
    </row>
    <row r="586" s="156" customFormat="true" ht="15" customHeight="true" spans="1:2">
      <c r="A586" s="161" t="s">
        <v>457</v>
      </c>
      <c r="B586" s="162">
        <f>B587</f>
        <v>0</v>
      </c>
    </row>
    <row r="587" s="156" customFormat="true" ht="15" customHeight="true" spans="1:2">
      <c r="A587" s="163" t="s">
        <v>458</v>
      </c>
      <c r="B587" s="162">
        <v>0</v>
      </c>
    </row>
    <row r="588" s="156" customFormat="true" ht="15" customHeight="true" spans="1:2">
      <c r="A588" s="161" t="s">
        <v>459</v>
      </c>
      <c r="B588" s="162">
        <f>SUM(B589:B595)</f>
        <v>70460</v>
      </c>
    </row>
    <row r="589" s="156" customFormat="true" ht="15" customHeight="true" spans="1:2">
      <c r="A589" s="163" t="s">
        <v>460</v>
      </c>
      <c r="B589" s="162">
        <v>13993</v>
      </c>
    </row>
    <row r="590" s="156" customFormat="true" ht="15" customHeight="true" spans="1:2">
      <c r="A590" s="163" t="s">
        <v>461</v>
      </c>
      <c r="B590" s="162">
        <v>9281</v>
      </c>
    </row>
    <row r="591" s="156" customFormat="true" ht="15" customHeight="true" spans="1:8">
      <c r="A591" s="163" t="s">
        <v>462</v>
      </c>
      <c r="B591" s="162">
        <v>0</v>
      </c>
      <c r="E591" s="296"/>
      <c r="G591" s="296"/>
      <c r="H591" s="296"/>
    </row>
    <row r="592" s="156" customFormat="true" ht="15" customHeight="true" spans="1:2">
      <c r="A592" s="163" t="s">
        <v>463</v>
      </c>
      <c r="B592" s="162">
        <v>41786</v>
      </c>
    </row>
    <row r="593" s="156" customFormat="true" ht="15" customHeight="true" spans="1:2">
      <c r="A593" s="163" t="s">
        <v>464</v>
      </c>
      <c r="B593" s="162">
        <v>3428</v>
      </c>
    </row>
    <row r="594" s="156" customFormat="true" ht="15" customHeight="true" spans="1:2">
      <c r="A594" s="163" t="s">
        <v>465</v>
      </c>
      <c r="B594" s="162">
        <v>29</v>
      </c>
    </row>
    <row r="595" s="156" customFormat="true" ht="15" customHeight="true" spans="1:2">
      <c r="A595" s="163" t="s">
        <v>466</v>
      </c>
      <c r="B595" s="162">
        <v>1943</v>
      </c>
    </row>
    <row r="596" s="156" customFormat="true" ht="15" customHeight="true" spans="1:2">
      <c r="A596" s="161" t="s">
        <v>467</v>
      </c>
      <c r="B596" s="162">
        <f>SUM(B597:B599)</f>
        <v>4519</v>
      </c>
    </row>
    <row r="597" s="156" customFormat="true" ht="15" customHeight="true" spans="1:2">
      <c r="A597" s="163" t="s">
        <v>468</v>
      </c>
      <c r="B597" s="162">
        <v>26</v>
      </c>
    </row>
    <row r="598" s="156" customFormat="true" ht="15" customHeight="true" spans="1:2">
      <c r="A598" s="163" t="s">
        <v>469</v>
      </c>
      <c r="B598" s="162">
        <v>0</v>
      </c>
    </row>
    <row r="599" s="156" customFormat="true" ht="15" customHeight="true" spans="1:2">
      <c r="A599" s="163" t="s">
        <v>470</v>
      </c>
      <c r="B599" s="162">
        <v>4493</v>
      </c>
    </row>
    <row r="600" s="156" customFormat="true" ht="15" customHeight="true" spans="1:2">
      <c r="A600" s="161" t="s">
        <v>471</v>
      </c>
      <c r="B600" s="162">
        <f>SUM(B601:B609)</f>
        <v>8844</v>
      </c>
    </row>
    <row r="601" s="156" customFormat="true" ht="15" customHeight="true" spans="1:2">
      <c r="A601" s="163" t="s">
        <v>472</v>
      </c>
      <c r="B601" s="162">
        <v>2785</v>
      </c>
    </row>
    <row r="602" s="156" customFormat="true" ht="15" customHeight="true" spans="1:2">
      <c r="A602" s="163" t="s">
        <v>473</v>
      </c>
      <c r="B602" s="162">
        <v>0</v>
      </c>
    </row>
    <row r="603" s="156" customFormat="true" ht="15" customHeight="true" spans="1:2">
      <c r="A603" s="163" t="s">
        <v>474</v>
      </c>
      <c r="B603" s="162">
        <v>1</v>
      </c>
    </row>
    <row r="604" s="156" customFormat="true" ht="15" customHeight="true" spans="1:2">
      <c r="A604" s="163" t="s">
        <v>475</v>
      </c>
      <c r="B604" s="162">
        <v>21</v>
      </c>
    </row>
    <row r="605" s="156" customFormat="true" ht="15" customHeight="true" spans="1:2">
      <c r="A605" s="163" t="s">
        <v>476</v>
      </c>
      <c r="B605" s="162">
        <v>0</v>
      </c>
    </row>
    <row r="606" s="156" customFormat="true" ht="15" customHeight="true" spans="1:8">
      <c r="A606" s="163" t="s">
        <v>477</v>
      </c>
      <c r="B606" s="162">
        <v>10</v>
      </c>
      <c r="E606" s="296"/>
      <c r="G606" s="296"/>
      <c r="H606" s="296"/>
    </row>
    <row r="607" s="156" customFormat="true" ht="15" customHeight="true" spans="1:2">
      <c r="A607" s="163" t="s">
        <v>478</v>
      </c>
      <c r="B607" s="162">
        <v>0</v>
      </c>
    </row>
    <row r="608" s="156" customFormat="true" ht="15" customHeight="true" spans="1:2">
      <c r="A608" s="163" t="s">
        <v>479</v>
      </c>
      <c r="B608" s="162">
        <v>8</v>
      </c>
    </row>
    <row r="609" s="156" customFormat="true" ht="15" customHeight="true" spans="1:2">
      <c r="A609" s="163" t="s">
        <v>480</v>
      </c>
      <c r="B609" s="162">
        <v>6019</v>
      </c>
    </row>
    <row r="610" s="156" customFormat="true" ht="15" customHeight="true" spans="1:2">
      <c r="A610" s="161" t="s">
        <v>481</v>
      </c>
      <c r="B610" s="162">
        <f>SUM(B611:B617)</f>
        <v>9156</v>
      </c>
    </row>
    <row r="611" s="156" customFormat="true" ht="15" customHeight="true" spans="1:2">
      <c r="A611" s="163" t="s">
        <v>482</v>
      </c>
      <c r="B611" s="162">
        <v>2729</v>
      </c>
    </row>
    <row r="612" s="156" customFormat="true" ht="15" customHeight="true" spans="1:2">
      <c r="A612" s="163" t="s">
        <v>483</v>
      </c>
      <c r="B612" s="162">
        <v>1629</v>
      </c>
    </row>
    <row r="613" s="156" customFormat="true" ht="15" customHeight="true" spans="1:2">
      <c r="A613" s="163" t="s">
        <v>484</v>
      </c>
      <c r="B613" s="162">
        <v>655</v>
      </c>
    </row>
    <row r="614" s="156" customFormat="true" ht="15" customHeight="true" spans="1:5">
      <c r="A614" s="163" t="s">
        <v>485</v>
      </c>
      <c r="B614" s="162">
        <v>69</v>
      </c>
      <c r="E614" s="296"/>
    </row>
    <row r="615" s="156" customFormat="true" ht="15" customHeight="true" spans="1:2">
      <c r="A615" s="163" t="s">
        <v>486</v>
      </c>
      <c r="B615" s="162">
        <v>1293</v>
      </c>
    </row>
    <row r="616" s="156" customFormat="true" ht="15" customHeight="true" spans="1:2">
      <c r="A616" s="163" t="s">
        <v>487</v>
      </c>
      <c r="B616" s="162">
        <v>398</v>
      </c>
    </row>
    <row r="617" s="156" customFormat="true" ht="15" customHeight="true" spans="1:2">
      <c r="A617" s="163" t="s">
        <v>488</v>
      </c>
      <c r="B617" s="162">
        <v>2383</v>
      </c>
    </row>
    <row r="618" s="156" customFormat="true" ht="15" customHeight="true" spans="1:2">
      <c r="A618" s="161" t="s">
        <v>489</v>
      </c>
      <c r="B618" s="162">
        <f>SUM(B619:B624)</f>
        <v>3214</v>
      </c>
    </row>
    <row r="619" s="156" customFormat="true" ht="15" customHeight="true" spans="1:8">
      <c r="A619" s="163" t="s">
        <v>490</v>
      </c>
      <c r="B619" s="162">
        <v>169</v>
      </c>
      <c r="E619" s="296"/>
      <c r="G619" s="296"/>
      <c r="H619" s="296"/>
    </row>
    <row r="620" s="156" customFormat="true" ht="15" customHeight="true" spans="1:2">
      <c r="A620" s="163" t="s">
        <v>491</v>
      </c>
      <c r="B620" s="162">
        <v>264</v>
      </c>
    </row>
    <row r="621" s="246" customFormat="true" ht="15" customHeight="true" spans="1:3">
      <c r="A621" s="163" t="s">
        <v>492</v>
      </c>
      <c r="B621" s="162">
        <v>175</v>
      </c>
      <c r="C621" s="156"/>
    </row>
    <row r="622" s="156" customFormat="true" ht="15" customHeight="true" spans="1:2">
      <c r="A622" s="163" t="s">
        <v>493</v>
      </c>
      <c r="B622" s="162">
        <v>78</v>
      </c>
    </row>
    <row r="623" s="156" customFormat="true" ht="15" customHeight="true" spans="1:2">
      <c r="A623" s="163" t="s">
        <v>494</v>
      </c>
      <c r="B623" s="162">
        <v>1730</v>
      </c>
    </row>
    <row r="624" s="156" customFormat="true" ht="15" customHeight="true" spans="1:8">
      <c r="A624" s="163" t="s">
        <v>495</v>
      </c>
      <c r="B624" s="162">
        <v>798</v>
      </c>
      <c r="E624" s="296"/>
      <c r="G624" s="296"/>
      <c r="H624" s="296"/>
    </row>
    <row r="625" s="156" customFormat="true" ht="15" customHeight="true" spans="1:2">
      <c r="A625" s="161" t="s">
        <v>496</v>
      </c>
      <c r="B625" s="162">
        <f>SUM(B626:B632)</f>
        <v>4894</v>
      </c>
    </row>
    <row r="626" s="156" customFormat="true" ht="15" customHeight="true" spans="1:2">
      <c r="A626" s="163" t="s">
        <v>497</v>
      </c>
      <c r="B626" s="162">
        <v>658</v>
      </c>
    </row>
    <row r="627" s="246" customFormat="true" ht="15" customHeight="true" spans="1:3">
      <c r="A627" s="163" t="s">
        <v>498</v>
      </c>
      <c r="B627" s="162">
        <v>1016</v>
      </c>
      <c r="C627" s="156"/>
    </row>
    <row r="628" s="156" customFormat="true" ht="15" customHeight="true" spans="1:2">
      <c r="A628" s="163" t="s">
        <v>499</v>
      </c>
      <c r="B628" s="162">
        <v>0</v>
      </c>
    </row>
    <row r="629" s="156" customFormat="true" ht="15" customHeight="true" spans="1:2">
      <c r="A629" s="163" t="s">
        <v>500</v>
      </c>
      <c r="B629" s="162">
        <v>1139</v>
      </c>
    </row>
    <row r="630" s="156" customFormat="true" ht="15" customHeight="true" spans="1:2">
      <c r="A630" s="163" t="s">
        <v>501</v>
      </c>
      <c r="B630" s="162">
        <v>754</v>
      </c>
    </row>
    <row r="631" s="246" customFormat="true" ht="15" customHeight="true" spans="1:3">
      <c r="A631" s="163" t="s">
        <v>502</v>
      </c>
      <c r="B631" s="162">
        <v>489</v>
      </c>
      <c r="C631" s="156"/>
    </row>
    <row r="632" s="156" customFormat="true" ht="15" customHeight="true" spans="1:7">
      <c r="A632" s="163" t="s">
        <v>503</v>
      </c>
      <c r="B632" s="162">
        <v>838</v>
      </c>
      <c r="E632" s="296"/>
      <c r="G632" s="296"/>
    </row>
    <row r="633" s="156" customFormat="true" ht="15" customHeight="true" spans="1:2">
      <c r="A633" s="161" t="s">
        <v>504</v>
      </c>
      <c r="B633" s="162">
        <f>SUM(B634:B641)</f>
        <v>4244</v>
      </c>
    </row>
    <row r="634" s="156" customFormat="true" ht="15" customHeight="true" spans="1:2">
      <c r="A634" s="163" t="s">
        <v>61</v>
      </c>
      <c r="B634" s="162">
        <v>492</v>
      </c>
    </row>
    <row r="635" s="156" customFormat="true" ht="15" customHeight="true" spans="1:2">
      <c r="A635" s="163" t="s">
        <v>62</v>
      </c>
      <c r="B635" s="162">
        <v>84</v>
      </c>
    </row>
    <row r="636" s="156" customFormat="true" ht="15" customHeight="true" spans="1:2">
      <c r="A636" s="163" t="s">
        <v>63</v>
      </c>
      <c r="B636" s="162">
        <v>76</v>
      </c>
    </row>
    <row r="637" s="156" customFormat="true" ht="15" customHeight="true" spans="1:2">
      <c r="A637" s="163" t="s">
        <v>505</v>
      </c>
      <c r="B637" s="162">
        <v>503</v>
      </c>
    </row>
    <row r="638" s="156" customFormat="true" ht="15" customHeight="true" spans="1:2">
      <c r="A638" s="163" t="s">
        <v>506</v>
      </c>
      <c r="B638" s="162">
        <v>386</v>
      </c>
    </row>
    <row r="639" s="156" customFormat="true" ht="15" customHeight="true" spans="1:2">
      <c r="A639" s="163" t="s">
        <v>507</v>
      </c>
      <c r="B639" s="162">
        <v>9</v>
      </c>
    </row>
    <row r="640" s="156" customFormat="true" ht="15" customHeight="true" spans="1:2">
      <c r="A640" s="163" t="s">
        <v>508</v>
      </c>
      <c r="B640" s="162">
        <v>920</v>
      </c>
    </row>
    <row r="641" s="156" customFormat="true" ht="15" customHeight="true" spans="1:5">
      <c r="A641" s="163" t="s">
        <v>509</v>
      </c>
      <c r="B641" s="162">
        <v>1774</v>
      </c>
      <c r="E641" s="296"/>
    </row>
    <row r="642" s="156" customFormat="true" ht="15" customHeight="true" spans="1:7">
      <c r="A642" s="161" t="s">
        <v>510</v>
      </c>
      <c r="B642" s="162">
        <f>SUM(B643:B646)</f>
        <v>68</v>
      </c>
      <c r="G642" s="296"/>
    </row>
    <row r="643" s="156" customFormat="true" ht="15" customHeight="true" spans="1:2">
      <c r="A643" s="163" t="s">
        <v>61</v>
      </c>
      <c r="B643" s="162">
        <v>62</v>
      </c>
    </row>
    <row r="644" s="156" customFormat="true" ht="15" customHeight="true" spans="1:2">
      <c r="A644" s="163" t="s">
        <v>62</v>
      </c>
      <c r="B644" s="162">
        <v>0</v>
      </c>
    </row>
    <row r="645" s="246" customFormat="true" ht="15" customHeight="true" spans="1:3">
      <c r="A645" s="163" t="s">
        <v>63</v>
      </c>
      <c r="B645" s="162">
        <v>0</v>
      </c>
      <c r="C645" s="156"/>
    </row>
    <row r="646" s="156" customFormat="true" ht="15" customHeight="true" spans="1:2">
      <c r="A646" s="163" t="s">
        <v>511</v>
      </c>
      <c r="B646" s="162">
        <v>6</v>
      </c>
    </row>
    <row r="647" s="156" customFormat="true" ht="15" customHeight="true" spans="1:2">
      <c r="A647" s="161" t="s">
        <v>512</v>
      </c>
      <c r="B647" s="162">
        <f>SUM(B648:B649)</f>
        <v>6721</v>
      </c>
    </row>
    <row r="648" s="156" customFormat="true" ht="15" customHeight="true" spans="1:2">
      <c r="A648" s="163" t="s">
        <v>513</v>
      </c>
      <c r="B648" s="162">
        <v>1692</v>
      </c>
    </row>
    <row r="649" s="156" customFormat="true" ht="15" customHeight="true" spans="1:2">
      <c r="A649" s="163" t="s">
        <v>514</v>
      </c>
      <c r="B649" s="162">
        <v>5029</v>
      </c>
    </row>
    <row r="650" s="156" customFormat="true" ht="15" customHeight="true" spans="1:2">
      <c r="A650" s="161" t="s">
        <v>515</v>
      </c>
      <c r="B650" s="162">
        <f>SUM(B651:B652)</f>
        <v>1011</v>
      </c>
    </row>
    <row r="651" s="156" customFormat="true" ht="15" customHeight="true" spans="1:2">
      <c r="A651" s="163" t="s">
        <v>516</v>
      </c>
      <c r="B651" s="162">
        <v>576</v>
      </c>
    </row>
    <row r="652" s="156" customFormat="true" ht="15" customHeight="true" spans="1:2">
      <c r="A652" s="163" t="s">
        <v>517</v>
      </c>
      <c r="B652" s="162">
        <v>435</v>
      </c>
    </row>
    <row r="653" s="246" customFormat="true" ht="15" customHeight="true" spans="1:3">
      <c r="A653" s="161" t="s">
        <v>518</v>
      </c>
      <c r="B653" s="162">
        <f>SUM(B654:B655)</f>
        <v>2792</v>
      </c>
      <c r="C653" s="156"/>
    </row>
    <row r="654" s="156" customFormat="true" ht="15" customHeight="true" spans="1:2">
      <c r="A654" s="163" t="s">
        <v>519</v>
      </c>
      <c r="B654" s="162">
        <v>91</v>
      </c>
    </row>
    <row r="655" s="156" customFormat="true" ht="15" customHeight="true" spans="1:2">
      <c r="A655" s="163" t="s">
        <v>520</v>
      </c>
      <c r="B655" s="162">
        <v>2701</v>
      </c>
    </row>
    <row r="656" s="156" customFormat="true" ht="15" customHeight="true" spans="1:2">
      <c r="A656" s="161" t="s">
        <v>521</v>
      </c>
      <c r="B656" s="162">
        <f>SUM(B657:B658)</f>
        <v>0</v>
      </c>
    </row>
    <row r="657" s="156" customFormat="true" ht="15" customHeight="true" spans="1:2">
      <c r="A657" s="163" t="s">
        <v>522</v>
      </c>
      <c r="B657" s="162">
        <v>0</v>
      </c>
    </row>
    <row r="658" s="156" customFormat="true" ht="15" customHeight="true" spans="1:2">
      <c r="A658" s="163" t="s">
        <v>523</v>
      </c>
      <c r="B658" s="162">
        <v>0</v>
      </c>
    </row>
    <row r="659" s="246" customFormat="true" ht="15" customHeight="true" spans="1:3">
      <c r="A659" s="161" t="s">
        <v>524</v>
      </c>
      <c r="B659" s="162">
        <f>SUM(B660:B661)</f>
        <v>357</v>
      </c>
      <c r="C659" s="156"/>
    </row>
    <row r="660" s="156" customFormat="true" ht="15" customHeight="true" spans="1:2">
      <c r="A660" s="163" t="s">
        <v>525</v>
      </c>
      <c r="B660" s="162">
        <v>329</v>
      </c>
    </row>
    <row r="661" s="156" customFormat="true" ht="15" customHeight="true" spans="1:2">
      <c r="A661" s="163" t="s">
        <v>526</v>
      </c>
      <c r="B661" s="162">
        <v>28</v>
      </c>
    </row>
    <row r="662" s="156" customFormat="true" ht="15" customHeight="true" spans="1:2">
      <c r="A662" s="161" t="s">
        <v>527</v>
      </c>
      <c r="B662" s="162">
        <f>SUM(B663:B665)</f>
        <v>7975</v>
      </c>
    </row>
    <row r="663" s="156" customFormat="true" ht="15" customHeight="true" spans="1:2">
      <c r="A663" s="163" t="s">
        <v>528</v>
      </c>
      <c r="B663" s="162">
        <v>0</v>
      </c>
    </row>
    <row r="664" s="156" customFormat="true" ht="15" customHeight="true" spans="1:2">
      <c r="A664" s="163" t="s">
        <v>529</v>
      </c>
      <c r="B664" s="162">
        <v>7975</v>
      </c>
    </row>
    <row r="665" s="156" customFormat="true" ht="15" customHeight="true" spans="1:2">
      <c r="A665" s="163" t="s">
        <v>530</v>
      </c>
      <c r="B665" s="162">
        <v>0</v>
      </c>
    </row>
    <row r="666" s="246" customFormat="true" ht="15" customHeight="true" spans="1:3">
      <c r="A666" s="161" t="s">
        <v>531</v>
      </c>
      <c r="B666" s="162">
        <f>SUM(B667:B670)</f>
        <v>0</v>
      </c>
      <c r="C666" s="156"/>
    </row>
    <row r="667" s="156" customFormat="true" ht="15" customHeight="true" spans="1:2">
      <c r="A667" s="163" t="s">
        <v>532</v>
      </c>
      <c r="B667" s="162">
        <v>0</v>
      </c>
    </row>
    <row r="668" s="156" customFormat="true" ht="15" customHeight="true" spans="1:2">
      <c r="A668" s="163" t="s">
        <v>533</v>
      </c>
      <c r="B668" s="162">
        <v>0</v>
      </c>
    </row>
    <row r="669" s="156" customFormat="true" ht="15" customHeight="true" spans="1:2">
      <c r="A669" s="163" t="s">
        <v>534</v>
      </c>
      <c r="B669" s="162">
        <v>0</v>
      </c>
    </row>
    <row r="670" s="156" customFormat="true" ht="15" customHeight="true" spans="1:2">
      <c r="A670" s="163" t="s">
        <v>535</v>
      </c>
      <c r="B670" s="162">
        <v>0</v>
      </c>
    </row>
    <row r="671" s="156" customFormat="true" ht="15" customHeight="true" spans="1:2">
      <c r="A671" s="161" t="s">
        <v>536</v>
      </c>
      <c r="B671" s="162">
        <f>SUM(B672:B678)</f>
        <v>1805</v>
      </c>
    </row>
    <row r="672" s="156" customFormat="true" ht="15" customHeight="true" spans="1:2">
      <c r="A672" s="163" t="s">
        <v>61</v>
      </c>
      <c r="B672" s="162">
        <v>610</v>
      </c>
    </row>
    <row r="673" s="156" customFormat="true" ht="15" customHeight="true" spans="1:2">
      <c r="A673" s="163" t="s">
        <v>62</v>
      </c>
      <c r="B673" s="162">
        <v>54</v>
      </c>
    </row>
    <row r="674" s="246" customFormat="true" ht="15" customHeight="true" spans="1:3">
      <c r="A674" s="163" t="s">
        <v>63</v>
      </c>
      <c r="B674" s="162">
        <v>36</v>
      </c>
      <c r="C674" s="156"/>
    </row>
    <row r="675" s="156" customFormat="true" ht="15" customHeight="true" spans="1:2">
      <c r="A675" s="163" t="s">
        <v>537</v>
      </c>
      <c r="B675" s="162">
        <v>255</v>
      </c>
    </row>
    <row r="676" s="156" customFormat="true" ht="15" customHeight="true" spans="1:2">
      <c r="A676" s="163" t="s">
        <v>538</v>
      </c>
      <c r="B676" s="162">
        <v>95</v>
      </c>
    </row>
    <row r="677" s="156" customFormat="true" ht="15" customHeight="true" spans="1:2">
      <c r="A677" s="163" t="s">
        <v>70</v>
      </c>
      <c r="B677" s="162">
        <v>356</v>
      </c>
    </row>
    <row r="678" s="156" customFormat="true" ht="15" customHeight="true" spans="1:2">
      <c r="A678" s="163" t="s">
        <v>539</v>
      </c>
      <c r="B678" s="162">
        <v>399</v>
      </c>
    </row>
    <row r="679" s="246" customFormat="true" ht="15" customHeight="true" spans="1:3">
      <c r="A679" s="161" t="s">
        <v>540</v>
      </c>
      <c r="B679" s="162">
        <f>SUM(B680:B681)</f>
        <v>23</v>
      </c>
      <c r="C679" s="156"/>
    </row>
    <row r="680" s="156" customFormat="true" ht="15" customHeight="true" spans="1:2">
      <c r="A680" s="163" t="s">
        <v>541</v>
      </c>
      <c r="B680" s="162">
        <v>23</v>
      </c>
    </row>
    <row r="681" s="156" customFormat="true" ht="15" customHeight="true" spans="1:2">
      <c r="A681" s="163" t="s">
        <v>542</v>
      </c>
      <c r="B681" s="162">
        <v>0</v>
      </c>
    </row>
    <row r="682" s="156" customFormat="true" ht="15" customHeight="true" spans="1:8">
      <c r="A682" s="161" t="s">
        <v>543</v>
      </c>
      <c r="B682" s="162">
        <f>B683</f>
        <v>12235</v>
      </c>
      <c r="E682" s="296"/>
      <c r="G682" s="296"/>
      <c r="H682" s="296"/>
    </row>
    <row r="683" s="156" customFormat="true" ht="15" customHeight="true" spans="1:8">
      <c r="A683" s="163" t="s">
        <v>544</v>
      </c>
      <c r="B683" s="162">
        <v>12235</v>
      </c>
      <c r="E683" s="296"/>
      <c r="H683" s="296"/>
    </row>
    <row r="684" s="246" customFormat="true" ht="15" customHeight="true" spans="1:7">
      <c r="A684" s="161" t="s">
        <v>545</v>
      </c>
      <c r="B684" s="162">
        <f>B685+B690+B704+B708+B720+B723+B727+B732+B736+B740+B743+B752+B754</f>
        <v>232485</v>
      </c>
      <c r="C684" s="156"/>
      <c r="G684" s="297"/>
    </row>
    <row r="685" s="156" customFormat="true" ht="15" customHeight="true" spans="1:2">
      <c r="A685" s="161" t="s">
        <v>546</v>
      </c>
      <c r="B685" s="162">
        <f>SUM(B686:B689)</f>
        <v>3011</v>
      </c>
    </row>
    <row r="686" s="156" customFormat="true" ht="15" customHeight="true" spans="1:2">
      <c r="A686" s="163" t="s">
        <v>61</v>
      </c>
      <c r="B686" s="162">
        <v>2708</v>
      </c>
    </row>
    <row r="687" s="246" customFormat="true" ht="15" customHeight="true" spans="1:3">
      <c r="A687" s="163" t="s">
        <v>62</v>
      </c>
      <c r="B687" s="162">
        <v>60</v>
      </c>
      <c r="C687" s="156"/>
    </row>
    <row r="688" s="156" customFormat="true" ht="15" customHeight="true" spans="1:8">
      <c r="A688" s="163" t="s">
        <v>63</v>
      </c>
      <c r="B688" s="162">
        <v>85</v>
      </c>
      <c r="H688" s="296"/>
    </row>
    <row r="689" s="156" customFormat="true" ht="15" customHeight="true" spans="1:2">
      <c r="A689" s="163" t="s">
        <v>547</v>
      </c>
      <c r="B689" s="162">
        <v>158</v>
      </c>
    </row>
    <row r="690" s="246" customFormat="true" ht="15" customHeight="true" spans="1:8">
      <c r="A690" s="161" t="s">
        <v>548</v>
      </c>
      <c r="B690" s="162">
        <f>SUM(B691:B703)</f>
        <v>114285</v>
      </c>
      <c r="C690" s="156"/>
      <c r="H690" s="297"/>
    </row>
    <row r="691" s="156" customFormat="true" ht="15" customHeight="true" spans="1:2">
      <c r="A691" s="163" t="s">
        <v>549</v>
      </c>
      <c r="B691" s="162">
        <v>79594</v>
      </c>
    </row>
    <row r="692" s="156" customFormat="true" ht="15" customHeight="true" spans="1:2">
      <c r="A692" s="163" t="s">
        <v>550</v>
      </c>
      <c r="B692" s="162">
        <v>30750</v>
      </c>
    </row>
    <row r="693" s="246" customFormat="true" ht="15" customHeight="true" spans="1:3">
      <c r="A693" s="163" t="s">
        <v>551</v>
      </c>
      <c r="B693" s="162">
        <v>517</v>
      </c>
      <c r="C693" s="156"/>
    </row>
    <row r="694" s="156" customFormat="true" ht="15" customHeight="true" spans="1:2">
      <c r="A694" s="163" t="s">
        <v>552</v>
      </c>
      <c r="B694" s="162">
        <v>0</v>
      </c>
    </row>
    <row r="695" s="156" customFormat="true" ht="15" customHeight="true" spans="1:2">
      <c r="A695" s="163" t="s">
        <v>553</v>
      </c>
      <c r="B695" s="162">
        <v>2737</v>
      </c>
    </row>
    <row r="696" s="246" customFormat="true" ht="15" customHeight="true" spans="1:3">
      <c r="A696" s="163" t="s">
        <v>554</v>
      </c>
      <c r="B696" s="162">
        <v>0</v>
      </c>
      <c r="C696" s="156"/>
    </row>
    <row r="697" s="156" customFormat="true" ht="15" customHeight="true" spans="1:2">
      <c r="A697" s="163" t="s">
        <v>555</v>
      </c>
      <c r="B697" s="162">
        <v>0</v>
      </c>
    </row>
    <row r="698" s="156" customFormat="true" ht="15" customHeight="true" spans="1:2">
      <c r="A698" s="163" t="s">
        <v>556</v>
      </c>
      <c r="B698" s="162">
        <v>0</v>
      </c>
    </row>
    <row r="699" s="246" customFormat="true" ht="15" customHeight="true" spans="1:3">
      <c r="A699" s="163" t="s">
        <v>557</v>
      </c>
      <c r="B699" s="162">
        <v>0</v>
      </c>
      <c r="C699" s="156"/>
    </row>
    <row r="700" s="156" customFormat="true" ht="15" customHeight="true" spans="1:2">
      <c r="A700" s="163" t="s">
        <v>558</v>
      </c>
      <c r="B700" s="162">
        <v>0</v>
      </c>
    </row>
    <row r="701" s="246" customFormat="true" ht="15" customHeight="true" spans="1:3">
      <c r="A701" s="163" t="s">
        <v>559</v>
      </c>
      <c r="B701" s="162">
        <v>0</v>
      </c>
      <c r="C701" s="156"/>
    </row>
    <row r="702" s="156" customFormat="true" ht="15" customHeight="true" spans="1:2">
      <c r="A702" s="163" t="s">
        <v>560</v>
      </c>
      <c r="B702" s="162">
        <v>0</v>
      </c>
    </row>
    <row r="703" s="156" customFormat="true" ht="15" customHeight="true" spans="1:2">
      <c r="A703" s="163" t="s">
        <v>561</v>
      </c>
      <c r="B703" s="162">
        <v>687</v>
      </c>
    </row>
    <row r="704" s="156" customFormat="true" ht="15" customHeight="true" spans="1:2">
      <c r="A704" s="161" t="s">
        <v>562</v>
      </c>
      <c r="B704" s="162">
        <f>SUM(B705:B707)</f>
        <v>17135</v>
      </c>
    </row>
    <row r="705" s="156" customFormat="true" ht="15" customHeight="true" spans="1:2">
      <c r="A705" s="163" t="s">
        <v>563</v>
      </c>
      <c r="B705" s="162">
        <v>4931</v>
      </c>
    </row>
    <row r="706" s="156" customFormat="true" ht="15" customHeight="true" spans="1:2">
      <c r="A706" s="163" t="s">
        <v>564</v>
      </c>
      <c r="B706" s="162">
        <v>9831</v>
      </c>
    </row>
    <row r="707" s="156" customFormat="true" ht="15" customHeight="true" spans="1:2">
      <c r="A707" s="163" t="s">
        <v>565</v>
      </c>
      <c r="B707" s="162">
        <v>2373</v>
      </c>
    </row>
    <row r="708" s="156" customFormat="true" ht="15" customHeight="true" spans="1:8">
      <c r="A708" s="161" t="s">
        <v>566</v>
      </c>
      <c r="B708" s="162">
        <f>SUM(B709:B719)</f>
        <v>28696</v>
      </c>
      <c r="E708" s="296"/>
      <c r="G708" s="296"/>
      <c r="H708" s="296"/>
    </row>
    <row r="709" s="156" customFormat="true" ht="15" customHeight="true" spans="1:2">
      <c r="A709" s="163" t="s">
        <v>567</v>
      </c>
      <c r="B709" s="162">
        <v>5407</v>
      </c>
    </row>
    <row r="710" s="156" customFormat="true" ht="15" customHeight="true" spans="1:2">
      <c r="A710" s="163" t="s">
        <v>568</v>
      </c>
      <c r="B710" s="162">
        <v>774</v>
      </c>
    </row>
    <row r="711" s="156" customFormat="true" ht="15" customHeight="true" spans="1:2">
      <c r="A711" s="163" t="s">
        <v>569</v>
      </c>
      <c r="B711" s="162">
        <v>5715</v>
      </c>
    </row>
    <row r="712" s="156" customFormat="true" ht="15" customHeight="true" spans="1:2">
      <c r="A712" s="163" t="s">
        <v>570</v>
      </c>
      <c r="B712" s="162">
        <v>0</v>
      </c>
    </row>
    <row r="713" s="156" customFormat="true" ht="15" customHeight="true" spans="1:2">
      <c r="A713" s="163" t="s">
        <v>571</v>
      </c>
      <c r="B713" s="162">
        <v>5</v>
      </c>
    </row>
    <row r="714" s="156" customFormat="true" ht="15" customHeight="true" spans="1:8">
      <c r="A714" s="163" t="s">
        <v>572</v>
      </c>
      <c r="B714" s="162">
        <v>802</v>
      </c>
      <c r="G714" s="296"/>
      <c r="H714" s="296"/>
    </row>
    <row r="715" s="156" customFormat="true" ht="15" customHeight="true" spans="1:8">
      <c r="A715" s="163" t="s">
        <v>573</v>
      </c>
      <c r="B715" s="162">
        <v>231</v>
      </c>
      <c r="G715" s="296"/>
      <c r="H715" s="296"/>
    </row>
    <row r="716" s="156" customFormat="true" ht="15" customHeight="true" spans="1:2">
      <c r="A716" s="163" t="s">
        <v>574</v>
      </c>
      <c r="B716" s="162">
        <v>8849</v>
      </c>
    </row>
    <row r="717" s="156" customFormat="true" ht="15" customHeight="true" spans="1:2">
      <c r="A717" s="163" t="s">
        <v>575</v>
      </c>
      <c r="B717" s="162">
        <v>4670</v>
      </c>
    </row>
    <row r="718" s="156" customFormat="true" ht="15" customHeight="true" spans="1:2">
      <c r="A718" s="163" t="s">
        <v>576</v>
      </c>
      <c r="B718" s="162">
        <v>1899</v>
      </c>
    </row>
    <row r="719" s="156" customFormat="true" ht="15" customHeight="true" spans="1:2">
      <c r="A719" s="163" t="s">
        <v>577</v>
      </c>
      <c r="B719" s="162">
        <v>344</v>
      </c>
    </row>
    <row r="720" s="156" customFormat="true" ht="15" customHeight="true" spans="1:2">
      <c r="A720" s="161" t="s">
        <v>578</v>
      </c>
      <c r="B720" s="162">
        <f>SUM(B721:B722)</f>
        <v>283</v>
      </c>
    </row>
    <row r="721" s="156" customFormat="true" ht="15" customHeight="true" spans="1:2">
      <c r="A721" s="163" t="s">
        <v>579</v>
      </c>
      <c r="B721" s="162">
        <v>282</v>
      </c>
    </row>
    <row r="722" s="156" customFormat="true" ht="15" customHeight="true" spans="1:2">
      <c r="A722" s="163" t="s">
        <v>580</v>
      </c>
      <c r="B722" s="162">
        <v>1</v>
      </c>
    </row>
    <row r="723" s="156" customFormat="true" ht="15" customHeight="true" spans="1:2">
      <c r="A723" s="161" t="s">
        <v>581</v>
      </c>
      <c r="B723" s="162">
        <f>SUM(B724:B726)</f>
        <v>4261</v>
      </c>
    </row>
    <row r="724" s="156" customFormat="true" ht="15" customHeight="true" spans="1:2">
      <c r="A724" s="163" t="s">
        <v>582</v>
      </c>
      <c r="B724" s="162">
        <v>4</v>
      </c>
    </row>
    <row r="725" s="156" customFormat="true" ht="15" customHeight="true" spans="1:2">
      <c r="A725" s="163" t="s">
        <v>583</v>
      </c>
      <c r="B725" s="162">
        <v>3626</v>
      </c>
    </row>
    <row r="726" s="156" customFormat="true" ht="15" customHeight="true" spans="1:2">
      <c r="A726" s="163" t="s">
        <v>584</v>
      </c>
      <c r="B726" s="162">
        <v>631</v>
      </c>
    </row>
    <row r="727" s="156" customFormat="true" ht="15" customHeight="true" spans="1:8">
      <c r="A727" s="161" t="s">
        <v>585</v>
      </c>
      <c r="B727" s="162">
        <f>SUM(B728:B731)</f>
        <v>13025</v>
      </c>
      <c r="E727" s="296"/>
      <c r="G727" s="296"/>
      <c r="H727" s="296"/>
    </row>
    <row r="728" s="156" customFormat="true" ht="15" customHeight="true" spans="1:2">
      <c r="A728" s="163" t="s">
        <v>586</v>
      </c>
      <c r="B728" s="162">
        <v>3756</v>
      </c>
    </row>
    <row r="729" s="156" customFormat="true" ht="15" customHeight="true" spans="1:8">
      <c r="A729" s="163" t="s">
        <v>587</v>
      </c>
      <c r="B729" s="162">
        <v>7695</v>
      </c>
      <c r="G729" s="296"/>
      <c r="H729" s="296"/>
    </row>
    <row r="730" s="156" customFormat="true" ht="15" customHeight="true" spans="1:2">
      <c r="A730" s="163" t="s">
        <v>588</v>
      </c>
      <c r="B730" s="162">
        <v>1572</v>
      </c>
    </row>
    <row r="731" s="156" customFormat="true" ht="15" customHeight="true" spans="1:8">
      <c r="A731" s="163" t="s">
        <v>589</v>
      </c>
      <c r="B731" s="162">
        <v>2</v>
      </c>
      <c r="E731" s="296"/>
      <c r="G731" s="296"/>
      <c r="H731" s="296"/>
    </row>
    <row r="732" s="156" customFormat="true" ht="15" customHeight="true" spans="1:2">
      <c r="A732" s="161" t="s">
        <v>590</v>
      </c>
      <c r="B732" s="162">
        <f>SUM(B733:B735)</f>
        <v>35296</v>
      </c>
    </row>
    <row r="733" s="156" customFormat="true" ht="15" customHeight="true" spans="1:2">
      <c r="A733" s="163" t="s">
        <v>591</v>
      </c>
      <c r="B733" s="162">
        <v>0</v>
      </c>
    </row>
    <row r="734" s="156" customFormat="true" ht="15" customHeight="true" spans="1:7">
      <c r="A734" s="163" t="s">
        <v>592</v>
      </c>
      <c r="B734" s="162">
        <v>35296</v>
      </c>
      <c r="G734" s="296"/>
    </row>
    <row r="735" s="156" customFormat="true" ht="15" customHeight="true" spans="1:2">
      <c r="A735" s="163" t="s">
        <v>593</v>
      </c>
      <c r="B735" s="162">
        <v>0</v>
      </c>
    </row>
    <row r="736" s="156" customFormat="true" ht="15" customHeight="true" spans="1:2">
      <c r="A736" s="161" t="s">
        <v>594</v>
      </c>
      <c r="B736" s="162">
        <f>SUM(B737:B739)</f>
        <v>2470</v>
      </c>
    </row>
    <row r="737" s="156" customFormat="true" ht="15" customHeight="true" spans="1:2">
      <c r="A737" s="163" t="s">
        <v>595</v>
      </c>
      <c r="B737" s="162">
        <v>2042</v>
      </c>
    </row>
    <row r="738" s="156" customFormat="true" ht="15" customHeight="true" spans="1:2">
      <c r="A738" s="163" t="s">
        <v>596</v>
      </c>
      <c r="B738" s="162">
        <v>48</v>
      </c>
    </row>
    <row r="739" s="156" customFormat="true" ht="15" customHeight="true" spans="1:7">
      <c r="A739" s="163" t="s">
        <v>597</v>
      </c>
      <c r="B739" s="162">
        <v>380</v>
      </c>
      <c r="G739" s="296"/>
    </row>
    <row r="740" s="156" customFormat="true" ht="15" customHeight="true" spans="1:2">
      <c r="A740" s="161" t="s">
        <v>598</v>
      </c>
      <c r="B740" s="162">
        <f>SUM(B741:B742)</f>
        <v>441</v>
      </c>
    </row>
    <row r="741" s="156" customFormat="true" ht="15" customHeight="true" spans="1:2">
      <c r="A741" s="163" t="s">
        <v>599</v>
      </c>
      <c r="B741" s="162">
        <v>441</v>
      </c>
    </row>
    <row r="742" s="156" customFormat="true" ht="15" customHeight="true" spans="1:2">
      <c r="A742" s="163" t="s">
        <v>600</v>
      </c>
      <c r="B742" s="162">
        <v>0</v>
      </c>
    </row>
    <row r="743" s="156" customFormat="true" ht="15" customHeight="true" spans="1:2">
      <c r="A743" s="161" t="s">
        <v>601</v>
      </c>
      <c r="B743" s="162">
        <f>SUM(B744:B751)</f>
        <v>3437</v>
      </c>
    </row>
    <row r="744" s="156" customFormat="true" ht="15" customHeight="true" spans="1:2">
      <c r="A744" s="163" t="s">
        <v>61</v>
      </c>
      <c r="B744" s="162">
        <v>1820</v>
      </c>
    </row>
    <row r="745" s="156" customFormat="true" ht="15" customHeight="true" spans="1:2">
      <c r="A745" s="163" t="s">
        <v>62</v>
      </c>
      <c r="B745" s="162">
        <v>13</v>
      </c>
    </row>
    <row r="746" s="156" customFormat="true" ht="15" customHeight="true" spans="1:8">
      <c r="A746" s="163" t="s">
        <v>63</v>
      </c>
      <c r="B746" s="162">
        <v>0</v>
      </c>
      <c r="H746" s="296"/>
    </row>
    <row r="747" s="156" customFormat="true" ht="15" customHeight="true" spans="1:2">
      <c r="A747" s="163" t="s">
        <v>102</v>
      </c>
      <c r="B747" s="162">
        <v>5</v>
      </c>
    </row>
    <row r="748" s="156" customFormat="true" ht="15" customHeight="true" spans="1:2">
      <c r="A748" s="163" t="s">
        <v>602</v>
      </c>
      <c r="B748" s="162">
        <v>9</v>
      </c>
    </row>
    <row r="749" s="156" customFormat="true" ht="15" customHeight="true" spans="1:2">
      <c r="A749" s="163" t="s">
        <v>603</v>
      </c>
      <c r="B749" s="162">
        <v>54</v>
      </c>
    </row>
    <row r="750" s="156" customFormat="true" ht="15" customHeight="true" spans="1:7">
      <c r="A750" s="163" t="s">
        <v>70</v>
      </c>
      <c r="B750" s="162">
        <v>68</v>
      </c>
      <c r="G750" s="296"/>
    </row>
    <row r="751" s="156" customFormat="true" ht="15" customHeight="true" spans="1:2">
      <c r="A751" s="163" t="s">
        <v>604</v>
      </c>
      <c r="B751" s="162">
        <v>1468</v>
      </c>
    </row>
    <row r="752" s="156" customFormat="true" ht="15" customHeight="true" spans="1:2">
      <c r="A752" s="161" t="s">
        <v>605</v>
      </c>
      <c r="B752" s="162">
        <f>B753</f>
        <v>301</v>
      </c>
    </row>
    <row r="753" s="156" customFormat="true" ht="15" customHeight="true" spans="1:2">
      <c r="A753" s="163" t="s">
        <v>606</v>
      </c>
      <c r="B753" s="162">
        <v>301</v>
      </c>
    </row>
    <row r="754" s="156" customFormat="true" ht="15" customHeight="true" spans="1:2">
      <c r="A754" s="161" t="s">
        <v>607</v>
      </c>
      <c r="B754" s="162">
        <f>B755</f>
        <v>9844</v>
      </c>
    </row>
    <row r="755" s="156" customFormat="true" ht="15" customHeight="true" spans="1:2">
      <c r="A755" s="163" t="s">
        <v>608</v>
      </c>
      <c r="B755" s="162">
        <v>9844</v>
      </c>
    </row>
    <row r="756" s="156" customFormat="true" ht="15" customHeight="true" spans="1:2">
      <c r="A756" s="161" t="s">
        <v>609</v>
      </c>
      <c r="B756" s="162">
        <f>B757+B767+B771+B779+B784+B791+B797+B800+B803+B805+B807+B813+B815+B817+B832</f>
        <v>35396</v>
      </c>
    </row>
    <row r="757" s="156" customFormat="true" ht="15" customHeight="true" spans="1:2">
      <c r="A757" s="161" t="s">
        <v>610</v>
      </c>
      <c r="B757" s="162">
        <f>SUM(B758:B766)</f>
        <v>4089</v>
      </c>
    </row>
    <row r="758" s="156" customFormat="true" ht="15" customHeight="true" spans="1:2">
      <c r="A758" s="163" t="s">
        <v>61</v>
      </c>
      <c r="B758" s="162">
        <v>2297</v>
      </c>
    </row>
    <row r="759" s="156" customFormat="true" ht="15" customHeight="true" spans="1:2">
      <c r="A759" s="163" t="s">
        <v>62</v>
      </c>
      <c r="B759" s="162">
        <v>208</v>
      </c>
    </row>
    <row r="760" s="156" customFormat="true" ht="15" customHeight="true" spans="1:2">
      <c r="A760" s="163" t="s">
        <v>63</v>
      </c>
      <c r="B760" s="162">
        <v>241</v>
      </c>
    </row>
    <row r="761" s="156" customFormat="true" ht="15" customHeight="true" spans="1:2">
      <c r="A761" s="163" t="s">
        <v>611</v>
      </c>
      <c r="B761" s="162">
        <v>0</v>
      </c>
    </row>
    <row r="762" s="156" customFormat="true" ht="15" customHeight="true" spans="1:2">
      <c r="A762" s="163" t="s">
        <v>612</v>
      </c>
      <c r="B762" s="162">
        <v>0</v>
      </c>
    </row>
    <row r="763" s="156" customFormat="true" ht="15" customHeight="true" spans="1:2">
      <c r="A763" s="163" t="s">
        <v>613</v>
      </c>
      <c r="B763" s="162">
        <v>0</v>
      </c>
    </row>
    <row r="764" s="156" customFormat="true" ht="15" customHeight="true" spans="1:2">
      <c r="A764" s="163" t="s">
        <v>614</v>
      </c>
      <c r="B764" s="162">
        <v>0</v>
      </c>
    </row>
    <row r="765" s="246" customFormat="true" ht="15" customHeight="true" spans="1:8">
      <c r="A765" s="163" t="s">
        <v>615</v>
      </c>
      <c r="B765" s="162">
        <v>0</v>
      </c>
      <c r="C765" s="156"/>
      <c r="G765" s="297"/>
      <c r="H765" s="297"/>
    </row>
    <row r="766" s="156" customFormat="true" ht="15" customHeight="true" spans="1:2">
      <c r="A766" s="163" t="s">
        <v>616</v>
      </c>
      <c r="B766" s="162">
        <v>1343</v>
      </c>
    </row>
    <row r="767" s="156" customFormat="true" ht="15" customHeight="true" spans="1:2">
      <c r="A767" s="161" t="s">
        <v>617</v>
      </c>
      <c r="B767" s="162">
        <f>SUM(B768:B770)</f>
        <v>1305</v>
      </c>
    </row>
    <row r="768" s="156" customFormat="true" ht="15" customHeight="true" spans="1:8">
      <c r="A768" s="163" t="s">
        <v>618</v>
      </c>
      <c r="B768" s="162">
        <v>10</v>
      </c>
      <c r="G768" s="296"/>
      <c r="H768" s="296"/>
    </row>
    <row r="769" s="156" customFormat="true" ht="15" customHeight="true" spans="1:2">
      <c r="A769" s="163" t="s">
        <v>619</v>
      </c>
      <c r="B769" s="162">
        <v>0</v>
      </c>
    </row>
    <row r="770" s="156" customFormat="true" ht="15" customHeight="true" spans="1:2">
      <c r="A770" s="163" t="s">
        <v>620</v>
      </c>
      <c r="B770" s="162">
        <v>1295</v>
      </c>
    </row>
    <row r="771" s="156" customFormat="true" ht="15" customHeight="true" spans="1:2">
      <c r="A771" s="161" t="s">
        <v>621</v>
      </c>
      <c r="B771" s="162">
        <f>SUM(B772:B778)</f>
        <v>11288</v>
      </c>
    </row>
    <row r="772" s="156" customFormat="true" ht="15" customHeight="true" spans="1:2">
      <c r="A772" s="163" t="s">
        <v>622</v>
      </c>
      <c r="B772" s="162">
        <v>12</v>
      </c>
    </row>
    <row r="773" s="156" customFormat="true" ht="15" customHeight="true" spans="1:2">
      <c r="A773" s="163" t="s">
        <v>623</v>
      </c>
      <c r="B773" s="162">
        <v>2955</v>
      </c>
    </row>
    <row r="774" s="156" customFormat="true" ht="15" customHeight="true" spans="1:2">
      <c r="A774" s="163" t="s">
        <v>624</v>
      </c>
      <c r="B774" s="162">
        <v>0</v>
      </c>
    </row>
    <row r="775" s="246" customFormat="true" ht="15" customHeight="true" spans="1:3">
      <c r="A775" s="163" t="s">
        <v>625</v>
      </c>
      <c r="B775" s="162">
        <v>1550</v>
      </c>
      <c r="C775" s="156"/>
    </row>
    <row r="776" s="156" customFormat="true" ht="15" customHeight="true" spans="1:2">
      <c r="A776" s="163" t="s">
        <v>626</v>
      </c>
      <c r="B776" s="162">
        <v>0</v>
      </c>
    </row>
    <row r="777" s="156" customFormat="true" ht="15" customHeight="true" spans="1:2">
      <c r="A777" s="163" t="s">
        <v>627</v>
      </c>
      <c r="B777" s="162">
        <v>0</v>
      </c>
    </row>
    <row r="778" s="156" customFormat="true" ht="15" customHeight="true" spans="1:7">
      <c r="A778" s="163" t="s">
        <v>628</v>
      </c>
      <c r="B778" s="162">
        <v>6771</v>
      </c>
      <c r="G778" s="296"/>
    </row>
    <row r="779" s="246" customFormat="true" ht="15" customHeight="true" spans="1:7">
      <c r="A779" s="161" t="s">
        <v>629</v>
      </c>
      <c r="B779" s="162">
        <f>SUM(B780:B783)</f>
        <v>10563</v>
      </c>
      <c r="C779" s="156"/>
      <c r="G779" s="297"/>
    </row>
    <row r="780" s="156" customFormat="true" ht="15" customHeight="true" spans="1:8">
      <c r="A780" s="163" t="s">
        <v>630</v>
      </c>
      <c r="B780" s="162">
        <v>10284</v>
      </c>
      <c r="E780" s="296"/>
      <c r="G780" s="296"/>
      <c r="H780" s="296"/>
    </row>
    <row r="781" s="156" customFormat="true" ht="15" customHeight="true" spans="1:2">
      <c r="A781" s="163" t="s">
        <v>631</v>
      </c>
      <c r="B781" s="162">
        <v>1</v>
      </c>
    </row>
    <row r="782" s="156" customFormat="true" ht="15" customHeight="true" spans="1:2">
      <c r="A782" s="163" t="s">
        <v>632</v>
      </c>
      <c r="B782" s="162">
        <v>0</v>
      </c>
    </row>
    <row r="783" s="156" customFormat="true" ht="15" customHeight="true" spans="1:2">
      <c r="A783" s="163" t="s">
        <v>633</v>
      </c>
      <c r="B783" s="162">
        <v>278</v>
      </c>
    </row>
    <row r="784" s="156" customFormat="true" ht="15" customHeight="true" spans="1:2">
      <c r="A784" s="161" t="s">
        <v>634</v>
      </c>
      <c r="B784" s="162">
        <f>SUM(B785:B790)</f>
        <v>1499</v>
      </c>
    </row>
    <row r="785" s="156" customFormat="true" ht="15" customHeight="true" spans="1:2">
      <c r="A785" s="163" t="s">
        <v>635</v>
      </c>
      <c r="B785" s="162">
        <v>0</v>
      </c>
    </row>
    <row r="786" s="156" customFormat="true" ht="15" customHeight="true" spans="1:2">
      <c r="A786" s="163" t="s">
        <v>636</v>
      </c>
      <c r="B786" s="162">
        <v>1000</v>
      </c>
    </row>
    <row r="787" s="156" customFormat="true" ht="15" customHeight="true" spans="1:2">
      <c r="A787" s="163" t="s">
        <v>637</v>
      </c>
      <c r="B787" s="162">
        <v>499</v>
      </c>
    </row>
    <row r="788" s="246" customFormat="true" ht="15" customHeight="true" spans="1:3">
      <c r="A788" s="163" t="s">
        <v>638</v>
      </c>
      <c r="B788" s="162">
        <v>0</v>
      </c>
      <c r="C788" s="156"/>
    </row>
    <row r="789" s="156" customFormat="true" ht="15" customHeight="true" spans="1:2">
      <c r="A789" s="163" t="s">
        <v>639</v>
      </c>
      <c r="B789" s="162">
        <v>0</v>
      </c>
    </row>
    <row r="790" s="156" customFormat="true" ht="15" customHeight="true" spans="1:2">
      <c r="A790" s="163" t="s">
        <v>640</v>
      </c>
      <c r="B790" s="162">
        <v>0</v>
      </c>
    </row>
    <row r="791" s="156" customFormat="true" ht="15" customHeight="true" spans="1:2">
      <c r="A791" s="161" t="s">
        <v>641</v>
      </c>
      <c r="B791" s="162">
        <f>SUM(B792:B796)</f>
        <v>608</v>
      </c>
    </row>
    <row r="792" s="156" customFormat="true" ht="15" customHeight="true" spans="1:2">
      <c r="A792" s="163" t="s">
        <v>642</v>
      </c>
      <c r="B792" s="162">
        <v>417</v>
      </c>
    </row>
    <row r="793" s="156" customFormat="true" ht="15" customHeight="true" spans="1:2">
      <c r="A793" s="163" t="s">
        <v>643</v>
      </c>
      <c r="B793" s="162">
        <v>0</v>
      </c>
    </row>
    <row r="794" s="156" customFormat="true" ht="15" customHeight="true" spans="1:8">
      <c r="A794" s="163" t="s">
        <v>644</v>
      </c>
      <c r="B794" s="162">
        <v>46</v>
      </c>
      <c r="E794" s="296"/>
      <c r="H794" s="296"/>
    </row>
    <row r="795" s="156" customFormat="true" ht="15" customHeight="true" spans="1:2">
      <c r="A795" s="163" t="s">
        <v>645</v>
      </c>
      <c r="B795" s="162">
        <v>0</v>
      </c>
    </row>
    <row r="796" s="156" customFormat="true" ht="15" customHeight="true" spans="1:8">
      <c r="A796" s="163" t="s">
        <v>646</v>
      </c>
      <c r="B796" s="162">
        <v>145</v>
      </c>
      <c r="H796" s="296"/>
    </row>
    <row r="797" s="156" customFormat="true" ht="15" customHeight="true" spans="1:2">
      <c r="A797" s="161" t="s">
        <v>647</v>
      </c>
      <c r="B797" s="162">
        <f>SUM(B798:B799)</f>
        <v>0</v>
      </c>
    </row>
    <row r="798" s="156" customFormat="true" ht="15" customHeight="true" spans="1:2">
      <c r="A798" s="163" t="s">
        <v>648</v>
      </c>
      <c r="B798" s="162">
        <v>0</v>
      </c>
    </row>
    <row r="799" s="156" customFormat="true" ht="15" customHeight="true" spans="1:2">
      <c r="A799" s="163" t="s">
        <v>649</v>
      </c>
      <c r="B799" s="162">
        <v>0</v>
      </c>
    </row>
    <row r="800" s="156" customFormat="true" ht="15" customHeight="true" spans="1:2">
      <c r="A800" s="161" t="s">
        <v>650</v>
      </c>
      <c r="B800" s="162">
        <f>SUM(B801:B802)</f>
        <v>0</v>
      </c>
    </row>
    <row r="801" s="156" customFormat="true" ht="15" customHeight="true" spans="1:2">
      <c r="A801" s="163" t="s">
        <v>651</v>
      </c>
      <c r="B801" s="162">
        <v>0</v>
      </c>
    </row>
    <row r="802" s="156" customFormat="true" ht="15" customHeight="true" spans="1:5">
      <c r="A802" s="163" t="s">
        <v>652</v>
      </c>
      <c r="B802" s="162">
        <v>0</v>
      </c>
      <c r="E802" s="296"/>
    </row>
    <row r="803" s="156" customFormat="true" ht="15" customHeight="true" spans="1:2">
      <c r="A803" s="161" t="s">
        <v>653</v>
      </c>
      <c r="B803" s="162">
        <f>B804</f>
        <v>0</v>
      </c>
    </row>
    <row r="804" s="156" customFormat="true" ht="15" customHeight="true" spans="1:2">
      <c r="A804" s="163" t="s">
        <v>654</v>
      </c>
      <c r="B804" s="162">
        <v>0</v>
      </c>
    </row>
    <row r="805" s="156" customFormat="true" ht="15" customHeight="true" spans="1:2">
      <c r="A805" s="161" t="s">
        <v>655</v>
      </c>
      <c r="B805" s="162">
        <f>B806</f>
        <v>636</v>
      </c>
    </row>
    <row r="806" s="156" customFormat="true" ht="15" customHeight="true" spans="1:2">
      <c r="A806" s="163" t="s">
        <v>656</v>
      </c>
      <c r="B806" s="162">
        <v>636</v>
      </c>
    </row>
    <row r="807" s="156" customFormat="true" ht="15" customHeight="true" spans="1:2">
      <c r="A807" s="161" t="s">
        <v>657</v>
      </c>
      <c r="B807" s="162">
        <f>SUM(B808:B812)</f>
        <v>7</v>
      </c>
    </row>
    <row r="808" s="156" customFormat="true" ht="15" customHeight="true" spans="1:2">
      <c r="A808" s="163" t="s">
        <v>658</v>
      </c>
      <c r="B808" s="162">
        <v>0</v>
      </c>
    </row>
    <row r="809" s="156" customFormat="true" ht="15" customHeight="true" spans="1:2">
      <c r="A809" s="163" t="s">
        <v>659</v>
      </c>
      <c r="B809" s="162">
        <v>7</v>
      </c>
    </row>
    <row r="810" s="156" customFormat="true" ht="15" customHeight="true" spans="1:2">
      <c r="A810" s="163" t="s">
        <v>660</v>
      </c>
      <c r="B810" s="162">
        <v>0</v>
      </c>
    </row>
    <row r="811" s="156" customFormat="true" ht="15" customHeight="true" spans="1:2">
      <c r="A811" s="163" t="s">
        <v>661</v>
      </c>
      <c r="B811" s="162">
        <v>0</v>
      </c>
    </row>
    <row r="812" s="156" customFormat="true" ht="15" customHeight="true" spans="1:2">
      <c r="A812" s="163" t="s">
        <v>662</v>
      </c>
      <c r="B812" s="162">
        <v>0</v>
      </c>
    </row>
    <row r="813" s="156" customFormat="true" ht="15" customHeight="true" spans="1:2">
      <c r="A813" s="161" t="s">
        <v>663</v>
      </c>
      <c r="B813" s="162">
        <f>B814</f>
        <v>0</v>
      </c>
    </row>
    <row r="814" s="156" customFormat="true" ht="15" customHeight="true" spans="1:2">
      <c r="A814" s="163" t="s">
        <v>664</v>
      </c>
      <c r="B814" s="162">
        <v>0</v>
      </c>
    </row>
    <row r="815" s="156" customFormat="true" ht="15" customHeight="true" spans="1:7">
      <c r="A815" s="161" t="s">
        <v>665</v>
      </c>
      <c r="B815" s="162">
        <f>B816</f>
        <v>0</v>
      </c>
      <c r="G815" s="296"/>
    </row>
    <row r="816" s="156" customFormat="true" ht="15" customHeight="true" spans="1:2">
      <c r="A816" s="163" t="s">
        <v>666</v>
      </c>
      <c r="B816" s="162">
        <v>0</v>
      </c>
    </row>
    <row r="817" s="156" customFormat="true" ht="15" customHeight="true" spans="1:2">
      <c r="A817" s="161" t="s">
        <v>667</v>
      </c>
      <c r="B817" s="162">
        <f>SUM(B818:B831)</f>
        <v>0</v>
      </c>
    </row>
    <row r="818" s="156" customFormat="true" ht="15" customHeight="true" spans="1:2">
      <c r="A818" s="163" t="s">
        <v>61</v>
      </c>
      <c r="B818" s="162">
        <v>0</v>
      </c>
    </row>
    <row r="819" s="156" customFormat="true" ht="15" customHeight="true" spans="1:2">
      <c r="A819" s="163" t="s">
        <v>62</v>
      </c>
      <c r="B819" s="162">
        <v>0</v>
      </c>
    </row>
    <row r="820" s="156" customFormat="true" ht="15" customHeight="true" spans="1:2">
      <c r="A820" s="163" t="s">
        <v>63</v>
      </c>
      <c r="B820" s="162">
        <v>0</v>
      </c>
    </row>
    <row r="821" s="156" customFormat="true" ht="15" customHeight="true" spans="1:2">
      <c r="A821" s="163" t="s">
        <v>668</v>
      </c>
      <c r="B821" s="162">
        <v>0</v>
      </c>
    </row>
    <row r="822" s="156" customFormat="true" ht="15" customHeight="true" spans="1:2">
      <c r="A822" s="163" t="s">
        <v>669</v>
      </c>
      <c r="B822" s="162">
        <v>0</v>
      </c>
    </row>
    <row r="823" s="156" customFormat="true" ht="15" customHeight="true" spans="1:2">
      <c r="A823" s="163" t="s">
        <v>670</v>
      </c>
      <c r="B823" s="162">
        <v>0</v>
      </c>
    </row>
    <row r="824" s="156" customFormat="true" ht="15" customHeight="true" spans="1:2">
      <c r="A824" s="163" t="s">
        <v>671</v>
      </c>
      <c r="B824" s="162">
        <v>0</v>
      </c>
    </row>
    <row r="825" s="156" customFormat="true" ht="15" customHeight="true" spans="1:2">
      <c r="A825" s="163" t="s">
        <v>672</v>
      </c>
      <c r="B825" s="162">
        <v>0</v>
      </c>
    </row>
    <row r="826" s="156" customFormat="true" ht="15" customHeight="true" spans="1:2">
      <c r="A826" s="163" t="s">
        <v>673</v>
      </c>
      <c r="B826" s="162">
        <v>0</v>
      </c>
    </row>
    <row r="827" s="156" customFormat="true" ht="15" customHeight="true" spans="1:2">
      <c r="A827" s="163" t="s">
        <v>674</v>
      </c>
      <c r="B827" s="162">
        <v>0</v>
      </c>
    </row>
    <row r="828" s="156" customFormat="true" ht="15" customHeight="true" spans="1:2">
      <c r="A828" s="163" t="s">
        <v>102</v>
      </c>
      <c r="B828" s="162">
        <v>0</v>
      </c>
    </row>
    <row r="829" s="156" customFormat="true" ht="15" customHeight="true" spans="1:2">
      <c r="A829" s="163" t="s">
        <v>675</v>
      </c>
      <c r="B829" s="162">
        <v>0</v>
      </c>
    </row>
    <row r="830" s="156" customFormat="true" ht="15" customHeight="true" spans="1:2">
      <c r="A830" s="163" t="s">
        <v>70</v>
      </c>
      <c r="B830" s="162">
        <v>0</v>
      </c>
    </row>
    <row r="831" s="156" customFormat="true" ht="15" customHeight="true" spans="1:2">
      <c r="A831" s="163" t="s">
        <v>676</v>
      </c>
      <c r="B831" s="162">
        <v>0</v>
      </c>
    </row>
    <row r="832" s="156" customFormat="true" ht="15" customHeight="true" spans="1:2">
      <c r="A832" s="161" t="s">
        <v>677</v>
      </c>
      <c r="B832" s="162">
        <f>B833</f>
        <v>5401</v>
      </c>
    </row>
    <row r="833" s="156" customFormat="true" ht="15" customHeight="true" spans="1:2">
      <c r="A833" s="163" t="s">
        <v>678</v>
      </c>
      <c r="B833" s="162">
        <v>5401</v>
      </c>
    </row>
    <row r="834" s="156" customFormat="true" ht="15" customHeight="true" spans="1:2">
      <c r="A834" s="161" t="s">
        <v>679</v>
      </c>
      <c r="B834" s="162">
        <f>B835+B846+B848+B851+B853+B855</f>
        <v>139867</v>
      </c>
    </row>
    <row r="835" s="156" customFormat="true" ht="15" customHeight="true" spans="1:2">
      <c r="A835" s="161" t="s">
        <v>680</v>
      </c>
      <c r="B835" s="162">
        <f>SUM(B836:B845)</f>
        <v>47583</v>
      </c>
    </row>
    <row r="836" s="156" customFormat="true" ht="15" customHeight="true" spans="1:2">
      <c r="A836" s="163" t="s">
        <v>61</v>
      </c>
      <c r="B836" s="162">
        <v>8219</v>
      </c>
    </row>
    <row r="837" s="156" customFormat="true" ht="15" customHeight="true" spans="1:2">
      <c r="A837" s="163" t="s">
        <v>62</v>
      </c>
      <c r="B837" s="162">
        <v>5265</v>
      </c>
    </row>
    <row r="838" s="156" customFormat="true" ht="15" customHeight="true" spans="1:2">
      <c r="A838" s="163" t="s">
        <v>63</v>
      </c>
      <c r="B838" s="162">
        <v>492</v>
      </c>
    </row>
    <row r="839" s="156" customFormat="true" ht="15" customHeight="true" spans="1:2">
      <c r="A839" s="163" t="s">
        <v>681</v>
      </c>
      <c r="B839" s="162">
        <v>379</v>
      </c>
    </row>
    <row r="840" s="156" customFormat="true" ht="15" customHeight="true" spans="1:2">
      <c r="A840" s="163" t="s">
        <v>682</v>
      </c>
      <c r="B840" s="162">
        <v>266</v>
      </c>
    </row>
    <row r="841" s="156" customFormat="true" ht="15" customHeight="true" spans="1:2">
      <c r="A841" s="163" t="s">
        <v>683</v>
      </c>
      <c r="B841" s="162">
        <v>0</v>
      </c>
    </row>
    <row r="842" s="156" customFormat="true" ht="15" customHeight="true" spans="1:2">
      <c r="A842" s="163" t="s">
        <v>684</v>
      </c>
      <c r="B842" s="162">
        <v>0</v>
      </c>
    </row>
    <row r="843" s="156" customFormat="true" ht="15" customHeight="true" spans="1:2">
      <c r="A843" s="163" t="s">
        <v>685</v>
      </c>
      <c r="B843" s="162">
        <v>0</v>
      </c>
    </row>
    <row r="844" s="156" customFormat="true" ht="15" customHeight="true" spans="1:2">
      <c r="A844" s="163" t="s">
        <v>686</v>
      </c>
      <c r="B844" s="162">
        <v>0</v>
      </c>
    </row>
    <row r="845" s="156" customFormat="true" ht="15" customHeight="true" spans="1:2">
      <c r="A845" s="163" t="s">
        <v>687</v>
      </c>
      <c r="B845" s="162">
        <v>32962</v>
      </c>
    </row>
    <row r="846" s="156" customFormat="true" ht="15" customHeight="true" spans="1:2">
      <c r="A846" s="161" t="s">
        <v>688</v>
      </c>
      <c r="B846" s="162">
        <f>B847</f>
        <v>864</v>
      </c>
    </row>
    <row r="847" s="156" customFormat="true" ht="15" customHeight="true" spans="1:2">
      <c r="A847" s="163" t="s">
        <v>689</v>
      </c>
      <c r="B847" s="162">
        <v>864</v>
      </c>
    </row>
    <row r="848" s="156" customFormat="true" ht="15" customHeight="true" spans="1:2">
      <c r="A848" s="161" t="s">
        <v>690</v>
      </c>
      <c r="B848" s="162">
        <f>SUM(B849:B850)</f>
        <v>50599</v>
      </c>
    </row>
    <row r="849" s="156" customFormat="true" ht="15" customHeight="true" spans="1:2">
      <c r="A849" s="163" t="s">
        <v>691</v>
      </c>
      <c r="B849" s="162">
        <v>274</v>
      </c>
    </row>
    <row r="850" s="246" customFormat="true" ht="15" customHeight="true" spans="1:3">
      <c r="A850" s="163" t="s">
        <v>692</v>
      </c>
      <c r="B850" s="162">
        <v>50325</v>
      </c>
      <c r="C850" s="156"/>
    </row>
    <row r="851" s="156" customFormat="true" ht="15" customHeight="true" spans="1:2">
      <c r="A851" s="161" t="s">
        <v>693</v>
      </c>
      <c r="B851" s="162">
        <f t="shared" ref="B851:B855" si="1">B852</f>
        <v>16385</v>
      </c>
    </row>
    <row r="852" s="156" customFormat="true" ht="15" customHeight="true" spans="1:2">
      <c r="A852" s="163" t="s">
        <v>694</v>
      </c>
      <c r="B852" s="162">
        <v>16385</v>
      </c>
    </row>
    <row r="853" s="156" customFormat="true" ht="15" customHeight="true" spans="1:2">
      <c r="A853" s="161" t="s">
        <v>695</v>
      </c>
      <c r="B853" s="162">
        <f t="shared" si="1"/>
        <v>266</v>
      </c>
    </row>
    <row r="854" s="156" customFormat="true" ht="15" customHeight="true" spans="1:2">
      <c r="A854" s="163" t="s">
        <v>696</v>
      </c>
      <c r="B854" s="162">
        <v>266</v>
      </c>
    </row>
    <row r="855" s="156" customFormat="true" ht="15" customHeight="true" spans="1:2">
      <c r="A855" s="161" t="s">
        <v>697</v>
      </c>
      <c r="B855" s="162">
        <f t="shared" si="1"/>
        <v>24170</v>
      </c>
    </row>
    <row r="856" s="156" customFormat="true" ht="15" customHeight="true" spans="1:2">
      <c r="A856" s="163" t="s">
        <v>698</v>
      </c>
      <c r="B856" s="162">
        <v>24170</v>
      </c>
    </row>
    <row r="857" s="156" customFormat="true" ht="15" customHeight="true" spans="1:2">
      <c r="A857" s="161" t="s">
        <v>699</v>
      </c>
      <c r="B857" s="162">
        <f>B858+B884+B909+B937+B948+B955+B962+B965</f>
        <v>184727</v>
      </c>
    </row>
    <row r="858" s="156" customFormat="true" ht="15" customHeight="true" spans="1:8">
      <c r="A858" s="161" t="s">
        <v>700</v>
      </c>
      <c r="B858" s="162">
        <f>SUM(B859:B883)</f>
        <v>41681</v>
      </c>
      <c r="E858" s="296"/>
      <c r="G858" s="296"/>
      <c r="H858" s="296"/>
    </row>
    <row r="859" s="156" customFormat="true" ht="15" customHeight="true" spans="1:7">
      <c r="A859" s="163" t="s">
        <v>61</v>
      </c>
      <c r="B859" s="162">
        <v>4138</v>
      </c>
      <c r="E859" s="296"/>
      <c r="G859" s="296"/>
    </row>
    <row r="860" s="156" customFormat="true" ht="15" customHeight="true" spans="1:2">
      <c r="A860" s="163" t="s">
        <v>62</v>
      </c>
      <c r="B860" s="162">
        <v>36</v>
      </c>
    </row>
    <row r="861" s="156" customFormat="true" ht="15" customHeight="true" spans="1:7">
      <c r="A861" s="163" t="s">
        <v>63</v>
      </c>
      <c r="B861" s="162">
        <v>2</v>
      </c>
      <c r="G861" s="296"/>
    </row>
    <row r="862" s="156" customFormat="true" ht="15" customHeight="true" spans="1:2">
      <c r="A862" s="163" t="s">
        <v>70</v>
      </c>
      <c r="B862" s="162">
        <v>9339</v>
      </c>
    </row>
    <row r="863" s="156" customFormat="true" ht="15" customHeight="true" spans="1:2">
      <c r="A863" s="163" t="s">
        <v>701</v>
      </c>
      <c r="B863" s="162">
        <v>0</v>
      </c>
    </row>
    <row r="864" s="156" customFormat="true" ht="15" customHeight="true" spans="1:2">
      <c r="A864" s="163" t="s">
        <v>702</v>
      </c>
      <c r="B864" s="162">
        <v>207</v>
      </c>
    </row>
    <row r="865" s="156" customFormat="true" ht="15" customHeight="true" spans="1:2">
      <c r="A865" s="163" t="s">
        <v>703</v>
      </c>
      <c r="B865" s="162">
        <v>1181</v>
      </c>
    </row>
    <row r="866" s="156" customFormat="true" ht="15" customHeight="true" spans="1:2">
      <c r="A866" s="163" t="s">
        <v>704</v>
      </c>
      <c r="B866" s="162">
        <v>57</v>
      </c>
    </row>
    <row r="867" s="156" customFormat="true" ht="15" customHeight="true" spans="1:2">
      <c r="A867" s="163" t="s">
        <v>705</v>
      </c>
      <c r="B867" s="162">
        <v>0</v>
      </c>
    </row>
    <row r="868" s="156" customFormat="true" ht="15" customHeight="true" spans="1:2">
      <c r="A868" s="163" t="s">
        <v>706</v>
      </c>
      <c r="B868" s="162">
        <v>0</v>
      </c>
    </row>
    <row r="869" s="156" customFormat="true" ht="15" customHeight="true" spans="1:2">
      <c r="A869" s="163" t="s">
        <v>707</v>
      </c>
      <c r="B869" s="162">
        <v>147</v>
      </c>
    </row>
    <row r="870" s="156" customFormat="true" ht="15" customHeight="true" spans="1:5">
      <c r="A870" s="163" t="s">
        <v>708</v>
      </c>
      <c r="B870" s="162">
        <v>0</v>
      </c>
      <c r="E870" s="296"/>
    </row>
    <row r="871" s="156" customFormat="true" ht="15" customHeight="true" spans="1:2">
      <c r="A871" s="163" t="s">
        <v>709</v>
      </c>
      <c r="B871" s="162">
        <v>678</v>
      </c>
    </row>
    <row r="872" s="156" customFormat="true" ht="15" customHeight="true" spans="1:2">
      <c r="A872" s="163" t="s">
        <v>710</v>
      </c>
      <c r="B872" s="162">
        <v>548</v>
      </c>
    </row>
    <row r="873" s="156" customFormat="true" ht="15" customHeight="true" spans="1:8">
      <c r="A873" s="163" t="s">
        <v>711</v>
      </c>
      <c r="B873" s="162">
        <v>0</v>
      </c>
      <c r="G873" s="296"/>
      <c r="H873" s="296"/>
    </row>
    <row r="874" s="246" customFormat="true" ht="15" customHeight="true" spans="1:8">
      <c r="A874" s="163" t="s">
        <v>712</v>
      </c>
      <c r="B874" s="162">
        <v>3643</v>
      </c>
      <c r="C874" s="156"/>
      <c r="H874" s="297"/>
    </row>
    <row r="875" s="156" customFormat="true" ht="15" customHeight="true" spans="1:8">
      <c r="A875" s="163" t="s">
        <v>713</v>
      </c>
      <c r="B875" s="162">
        <v>1277</v>
      </c>
      <c r="G875" s="296"/>
      <c r="H875" s="296"/>
    </row>
    <row r="876" s="156" customFormat="true" ht="15" customHeight="true" spans="1:7">
      <c r="A876" s="163" t="s">
        <v>714</v>
      </c>
      <c r="B876" s="162">
        <v>37</v>
      </c>
      <c r="G876" s="296"/>
    </row>
    <row r="877" s="156" customFormat="true" ht="15" customHeight="true" spans="1:7">
      <c r="A877" s="163" t="s">
        <v>715</v>
      </c>
      <c r="B877" s="162">
        <v>0</v>
      </c>
      <c r="G877" s="296"/>
    </row>
    <row r="878" s="156" customFormat="true" ht="15" customHeight="true" spans="1:2">
      <c r="A878" s="163" t="s">
        <v>716</v>
      </c>
      <c r="B878" s="162">
        <v>3502</v>
      </c>
    </row>
    <row r="879" s="156" customFormat="true" ht="15" customHeight="true" spans="1:2">
      <c r="A879" s="163" t="s">
        <v>717</v>
      </c>
      <c r="B879" s="162">
        <v>148</v>
      </c>
    </row>
    <row r="880" s="156" customFormat="true" ht="15" customHeight="true" spans="1:5">
      <c r="A880" s="163" t="s">
        <v>718</v>
      </c>
      <c r="B880" s="162">
        <v>29</v>
      </c>
      <c r="E880" s="296"/>
    </row>
    <row r="881" s="156" customFormat="true" ht="15" customHeight="true" spans="1:5">
      <c r="A881" s="163" t="s">
        <v>719</v>
      </c>
      <c r="B881" s="162">
        <v>51</v>
      </c>
      <c r="E881" s="296"/>
    </row>
    <row r="882" s="156" customFormat="true" ht="15" customHeight="true" spans="1:8">
      <c r="A882" s="163" t="s">
        <v>720</v>
      </c>
      <c r="B882" s="162">
        <v>4697</v>
      </c>
      <c r="E882" s="296"/>
      <c r="G882" s="296"/>
      <c r="H882" s="296"/>
    </row>
    <row r="883" s="156" customFormat="true" ht="15" customHeight="true" spans="1:8">
      <c r="A883" s="163" t="s">
        <v>721</v>
      </c>
      <c r="B883" s="162">
        <v>11964</v>
      </c>
      <c r="G883" s="296"/>
      <c r="H883" s="296"/>
    </row>
    <row r="884" s="156" customFormat="true" ht="15" customHeight="true" spans="1:2">
      <c r="A884" s="161" t="s">
        <v>722</v>
      </c>
      <c r="B884" s="162">
        <f>SUM(B885:B908)</f>
        <v>33495</v>
      </c>
    </row>
    <row r="885" s="156" customFormat="true" ht="15" customHeight="true" spans="1:2">
      <c r="A885" s="163" t="s">
        <v>61</v>
      </c>
      <c r="B885" s="162">
        <v>2704</v>
      </c>
    </row>
    <row r="886" s="156" customFormat="true" ht="15" customHeight="true" spans="1:2">
      <c r="A886" s="163" t="s">
        <v>62</v>
      </c>
      <c r="B886" s="162">
        <v>129</v>
      </c>
    </row>
    <row r="887" s="156" customFormat="true" ht="15" customHeight="true" spans="1:8">
      <c r="A887" s="163" t="s">
        <v>63</v>
      </c>
      <c r="B887" s="162">
        <v>0</v>
      </c>
      <c r="G887" s="296"/>
      <c r="H887" s="296"/>
    </row>
    <row r="888" s="156" customFormat="true" ht="15" customHeight="true" spans="1:2">
      <c r="A888" s="163" t="s">
        <v>723</v>
      </c>
      <c r="B888" s="162">
        <v>4222</v>
      </c>
    </row>
    <row r="889" s="156" customFormat="true" ht="15" customHeight="true" spans="1:2">
      <c r="A889" s="163" t="s">
        <v>724</v>
      </c>
      <c r="B889" s="162">
        <v>6550</v>
      </c>
    </row>
    <row r="890" s="156" customFormat="true" ht="15" customHeight="true" spans="1:2">
      <c r="A890" s="163" t="s">
        <v>725</v>
      </c>
      <c r="B890" s="162">
        <v>564</v>
      </c>
    </row>
    <row r="891" s="156" customFormat="true" ht="15" customHeight="true" spans="1:2">
      <c r="A891" s="163" t="s">
        <v>726</v>
      </c>
      <c r="B891" s="162">
        <v>2757</v>
      </c>
    </row>
    <row r="892" s="156" customFormat="true" ht="15" customHeight="true" spans="1:2">
      <c r="A892" s="163" t="s">
        <v>727</v>
      </c>
      <c r="B892" s="162">
        <v>6173</v>
      </c>
    </row>
    <row r="893" s="156" customFormat="true" ht="15" customHeight="true" spans="1:2">
      <c r="A893" s="163" t="s">
        <v>728</v>
      </c>
      <c r="B893" s="162">
        <v>3757</v>
      </c>
    </row>
    <row r="894" s="156" customFormat="true" ht="15" customHeight="true" spans="1:2">
      <c r="A894" s="163" t="s">
        <v>729</v>
      </c>
      <c r="B894" s="162">
        <v>742</v>
      </c>
    </row>
    <row r="895" s="156" customFormat="true" ht="15" customHeight="true" spans="1:2">
      <c r="A895" s="163" t="s">
        <v>730</v>
      </c>
      <c r="B895" s="162">
        <v>0</v>
      </c>
    </row>
    <row r="896" s="156" customFormat="true" ht="15" customHeight="true" spans="1:2">
      <c r="A896" s="163" t="s">
        <v>731</v>
      </c>
      <c r="B896" s="162">
        <v>14</v>
      </c>
    </row>
    <row r="897" s="156" customFormat="true" ht="15" customHeight="true" spans="1:2">
      <c r="A897" s="163" t="s">
        <v>732</v>
      </c>
      <c r="B897" s="162">
        <v>0</v>
      </c>
    </row>
    <row r="898" s="156" customFormat="true" ht="15" customHeight="true" spans="1:2">
      <c r="A898" s="163" t="s">
        <v>733</v>
      </c>
      <c r="B898" s="162">
        <v>0</v>
      </c>
    </row>
    <row r="899" s="156" customFormat="true" ht="15" customHeight="true" spans="1:8">
      <c r="A899" s="163" t="s">
        <v>734</v>
      </c>
      <c r="B899" s="162">
        <v>0</v>
      </c>
      <c r="G899" s="296"/>
      <c r="H899" s="296"/>
    </row>
    <row r="900" s="156" customFormat="true" ht="15" customHeight="true" spans="1:2">
      <c r="A900" s="163" t="s">
        <v>735</v>
      </c>
      <c r="B900" s="162">
        <v>0</v>
      </c>
    </row>
    <row r="901" s="156" customFormat="true" ht="15" customHeight="true" spans="1:2">
      <c r="A901" s="163" t="s">
        <v>736</v>
      </c>
      <c r="B901" s="162">
        <v>0</v>
      </c>
    </row>
    <row r="902" s="156" customFormat="true" ht="15" customHeight="true" spans="1:2">
      <c r="A902" s="163" t="s">
        <v>737</v>
      </c>
      <c r="B902" s="162">
        <v>0</v>
      </c>
    </row>
    <row r="903" s="156" customFormat="true" ht="15" customHeight="true" spans="1:2">
      <c r="A903" s="163" t="s">
        <v>738</v>
      </c>
      <c r="B903" s="162">
        <v>0</v>
      </c>
    </row>
    <row r="904" s="156" customFormat="true" ht="15" customHeight="true" spans="1:2">
      <c r="A904" s="163" t="s">
        <v>739</v>
      </c>
      <c r="B904" s="162">
        <v>2110</v>
      </c>
    </row>
    <row r="905" s="156" customFormat="true" ht="15" customHeight="true" spans="1:2">
      <c r="A905" s="163" t="s">
        <v>740</v>
      </c>
      <c r="B905" s="162">
        <v>0</v>
      </c>
    </row>
    <row r="906" s="156" customFormat="true" ht="15" customHeight="true" spans="1:2">
      <c r="A906" s="163" t="s">
        <v>741</v>
      </c>
      <c r="B906" s="162">
        <v>0</v>
      </c>
    </row>
    <row r="907" s="156" customFormat="true" ht="15" customHeight="true" spans="1:2">
      <c r="A907" s="163" t="s">
        <v>707</v>
      </c>
      <c r="B907" s="162">
        <v>0</v>
      </c>
    </row>
    <row r="908" s="156" customFormat="true" ht="15" customHeight="true" spans="1:8">
      <c r="A908" s="163" t="s">
        <v>742</v>
      </c>
      <c r="B908" s="162">
        <v>3773</v>
      </c>
      <c r="G908" s="296"/>
      <c r="H908" s="296"/>
    </row>
    <row r="909" s="156" customFormat="true" ht="15" customHeight="true" spans="1:8">
      <c r="A909" s="161" t="s">
        <v>743</v>
      </c>
      <c r="B909" s="162">
        <f>SUM(B910:B936)</f>
        <v>26326</v>
      </c>
      <c r="E909" s="296"/>
      <c r="G909" s="296"/>
      <c r="H909" s="296"/>
    </row>
    <row r="910" s="156" customFormat="true" ht="15" customHeight="true" spans="1:2">
      <c r="A910" s="163" t="s">
        <v>61</v>
      </c>
      <c r="B910" s="162">
        <v>1379</v>
      </c>
    </row>
    <row r="911" s="156" customFormat="true" ht="15" customHeight="true" spans="1:2">
      <c r="A911" s="163" t="s">
        <v>62</v>
      </c>
      <c r="B911" s="162">
        <v>52</v>
      </c>
    </row>
    <row r="912" s="156" customFormat="true" ht="15" customHeight="true" spans="1:2">
      <c r="A912" s="163" t="s">
        <v>63</v>
      </c>
      <c r="B912" s="162">
        <v>1044</v>
      </c>
    </row>
    <row r="913" s="156" customFormat="true" ht="15" customHeight="true" spans="1:2">
      <c r="A913" s="163" t="s">
        <v>744</v>
      </c>
      <c r="B913" s="162">
        <v>0</v>
      </c>
    </row>
    <row r="914" s="156" customFormat="true" ht="15" customHeight="true" spans="1:2">
      <c r="A914" s="163" t="s">
        <v>745</v>
      </c>
      <c r="B914" s="162">
        <v>324</v>
      </c>
    </row>
    <row r="915" s="156" customFormat="true" ht="15" customHeight="true" spans="1:2">
      <c r="A915" s="163" t="s">
        <v>746</v>
      </c>
      <c r="B915" s="162">
        <v>507</v>
      </c>
    </row>
    <row r="916" s="156" customFormat="true" ht="15" customHeight="true" spans="1:8">
      <c r="A916" s="163" t="s">
        <v>747</v>
      </c>
      <c r="B916" s="162">
        <v>0</v>
      </c>
      <c r="H916" s="296"/>
    </row>
    <row r="917" s="156" customFormat="true" ht="15" customHeight="true" spans="1:2">
      <c r="A917" s="163" t="s">
        <v>748</v>
      </c>
      <c r="B917" s="162">
        <v>1073</v>
      </c>
    </row>
    <row r="918" s="156" customFormat="true" ht="15" customHeight="true" spans="1:8">
      <c r="A918" s="163" t="s">
        <v>749</v>
      </c>
      <c r="B918" s="162">
        <v>0</v>
      </c>
      <c r="H918" s="296"/>
    </row>
    <row r="919" s="156" customFormat="true" ht="15" customHeight="true" spans="1:2">
      <c r="A919" s="163" t="s">
        <v>750</v>
      </c>
      <c r="B919" s="162">
        <v>10144</v>
      </c>
    </row>
    <row r="920" s="156" customFormat="true" ht="15" customHeight="true" spans="1:2">
      <c r="A920" s="163" t="s">
        <v>751</v>
      </c>
      <c r="B920" s="162">
        <v>110</v>
      </c>
    </row>
    <row r="921" s="156" customFormat="true" ht="15" customHeight="true" spans="1:2">
      <c r="A921" s="163" t="s">
        <v>752</v>
      </c>
      <c r="B921" s="162">
        <v>0</v>
      </c>
    </row>
    <row r="922" s="156" customFormat="true" ht="15" customHeight="true" spans="1:2">
      <c r="A922" s="163" t="s">
        <v>753</v>
      </c>
      <c r="B922" s="162">
        <v>0</v>
      </c>
    </row>
    <row r="923" s="156" customFormat="true" ht="15" customHeight="true" spans="1:2">
      <c r="A923" s="163" t="s">
        <v>754</v>
      </c>
      <c r="B923" s="162">
        <v>1120</v>
      </c>
    </row>
    <row r="924" s="156" customFormat="true" ht="15" customHeight="true" spans="1:2">
      <c r="A924" s="163" t="s">
        <v>755</v>
      </c>
      <c r="B924" s="162">
        <v>614</v>
      </c>
    </row>
    <row r="925" s="156" customFormat="true" ht="15" customHeight="true" spans="1:2">
      <c r="A925" s="163" t="s">
        <v>756</v>
      </c>
      <c r="B925" s="162">
        <v>295</v>
      </c>
    </row>
    <row r="926" s="156" customFormat="true" ht="15" customHeight="true" spans="1:2">
      <c r="A926" s="163" t="s">
        <v>757</v>
      </c>
      <c r="B926" s="162">
        <v>196</v>
      </c>
    </row>
    <row r="927" s="156" customFormat="true" ht="15" customHeight="true" spans="1:2">
      <c r="A927" s="163" t="s">
        <v>758</v>
      </c>
      <c r="B927" s="162">
        <v>0</v>
      </c>
    </row>
    <row r="928" s="156" customFormat="true" ht="15" customHeight="true" spans="1:2">
      <c r="A928" s="163" t="s">
        <v>759</v>
      </c>
      <c r="B928" s="162">
        <v>18</v>
      </c>
    </row>
    <row r="929" s="156" customFormat="true" ht="15" customHeight="true" spans="1:2">
      <c r="A929" s="163" t="s">
        <v>760</v>
      </c>
      <c r="B929" s="162">
        <v>150</v>
      </c>
    </row>
    <row r="930" s="156" customFormat="true" ht="15" customHeight="true" spans="1:2">
      <c r="A930" s="163" t="s">
        <v>761</v>
      </c>
      <c r="B930" s="162">
        <v>0</v>
      </c>
    </row>
    <row r="931" s="156" customFormat="true" ht="15" customHeight="true" spans="1:2">
      <c r="A931" s="163" t="s">
        <v>735</v>
      </c>
      <c r="B931" s="162">
        <v>6</v>
      </c>
    </row>
    <row r="932" s="156" customFormat="true" ht="15" customHeight="true" spans="1:2">
      <c r="A932" s="163" t="s">
        <v>762</v>
      </c>
      <c r="B932" s="162">
        <v>0</v>
      </c>
    </row>
    <row r="933" s="156" customFormat="true" ht="15" customHeight="true" spans="1:2">
      <c r="A933" s="163" t="s">
        <v>763</v>
      </c>
      <c r="B933" s="162">
        <v>103</v>
      </c>
    </row>
    <row r="934" s="156" customFormat="true" ht="15" customHeight="true" spans="1:2">
      <c r="A934" s="163" t="s">
        <v>764</v>
      </c>
      <c r="B934" s="162">
        <v>0</v>
      </c>
    </row>
    <row r="935" s="156" customFormat="true" ht="15" customHeight="true" spans="1:2">
      <c r="A935" s="163" t="s">
        <v>765</v>
      </c>
      <c r="B935" s="162">
        <v>0</v>
      </c>
    </row>
    <row r="936" s="156" customFormat="true" ht="15" customHeight="true" spans="1:2">
      <c r="A936" s="163" t="s">
        <v>766</v>
      </c>
      <c r="B936" s="162">
        <v>9191</v>
      </c>
    </row>
    <row r="937" s="156" customFormat="true" ht="15" customHeight="true" spans="1:8">
      <c r="A937" s="161" t="s">
        <v>767</v>
      </c>
      <c r="B937" s="162">
        <f>SUM(B938:B947)</f>
        <v>28205</v>
      </c>
      <c r="E937" s="296"/>
      <c r="G937" s="296"/>
      <c r="H937" s="296"/>
    </row>
    <row r="938" s="156" customFormat="true" ht="15" customHeight="true" spans="1:2">
      <c r="A938" s="163" t="s">
        <v>61</v>
      </c>
      <c r="B938" s="162">
        <v>849</v>
      </c>
    </row>
    <row r="939" s="156" customFormat="true" ht="15" customHeight="true" spans="1:2">
      <c r="A939" s="163" t="s">
        <v>62</v>
      </c>
      <c r="B939" s="162">
        <v>222</v>
      </c>
    </row>
    <row r="940" s="156" customFormat="true" ht="15" customHeight="true" spans="1:2">
      <c r="A940" s="163" t="s">
        <v>63</v>
      </c>
      <c r="B940" s="162">
        <v>122</v>
      </c>
    </row>
    <row r="941" s="156" customFormat="true" ht="15" customHeight="true" spans="1:2">
      <c r="A941" s="163" t="s">
        <v>768</v>
      </c>
      <c r="B941" s="162">
        <v>11156</v>
      </c>
    </row>
    <row r="942" s="156" customFormat="true" ht="15" customHeight="true" spans="1:2">
      <c r="A942" s="163" t="s">
        <v>769</v>
      </c>
      <c r="B942" s="162">
        <v>207</v>
      </c>
    </row>
    <row r="943" s="156" customFormat="true" ht="15" customHeight="true" spans="1:2">
      <c r="A943" s="163" t="s">
        <v>770</v>
      </c>
      <c r="B943" s="162">
        <v>1242</v>
      </c>
    </row>
    <row r="944" s="156" customFormat="true" ht="15" customHeight="true" spans="1:2">
      <c r="A944" s="163" t="s">
        <v>771</v>
      </c>
      <c r="B944" s="162">
        <v>112</v>
      </c>
    </row>
    <row r="945" s="156" customFormat="true" ht="15" customHeight="true" spans="1:2">
      <c r="A945" s="163" t="s">
        <v>772</v>
      </c>
      <c r="B945" s="162">
        <v>0</v>
      </c>
    </row>
    <row r="946" s="156" customFormat="true" ht="15" customHeight="true" spans="1:2">
      <c r="A946" s="163" t="s">
        <v>773</v>
      </c>
      <c r="B946" s="162">
        <v>55</v>
      </c>
    </row>
    <row r="947" s="156" customFormat="true" ht="15" customHeight="true" spans="1:2">
      <c r="A947" s="163" t="s">
        <v>774</v>
      </c>
      <c r="B947" s="162">
        <v>14240</v>
      </c>
    </row>
    <row r="948" s="156" customFormat="true" ht="15" customHeight="true" spans="1:2">
      <c r="A948" s="161" t="s">
        <v>775</v>
      </c>
      <c r="B948" s="162">
        <f>SUM(B949:B954)</f>
        <v>11411</v>
      </c>
    </row>
    <row r="949" s="156" customFormat="true" ht="15" customHeight="true" spans="1:2">
      <c r="A949" s="163" t="s">
        <v>776</v>
      </c>
      <c r="B949" s="162">
        <v>2243</v>
      </c>
    </row>
    <row r="950" s="156" customFormat="true" ht="15" customHeight="true" spans="1:2">
      <c r="A950" s="163" t="s">
        <v>777</v>
      </c>
      <c r="B950" s="162">
        <v>0</v>
      </c>
    </row>
    <row r="951" s="156" customFormat="true" ht="15" customHeight="true" spans="1:2">
      <c r="A951" s="163" t="s">
        <v>778</v>
      </c>
      <c r="B951" s="162">
        <v>5368</v>
      </c>
    </row>
    <row r="952" s="156" customFormat="true" ht="15" customHeight="true" spans="1:2">
      <c r="A952" s="163" t="s">
        <v>779</v>
      </c>
      <c r="B952" s="162">
        <v>1706</v>
      </c>
    </row>
    <row r="953" s="156" customFormat="true" ht="15" customHeight="true" spans="1:2">
      <c r="A953" s="163" t="s">
        <v>780</v>
      </c>
      <c r="B953" s="162">
        <v>0</v>
      </c>
    </row>
    <row r="954" s="156" customFormat="true" ht="15" customHeight="true" spans="1:2">
      <c r="A954" s="163" t="s">
        <v>781</v>
      </c>
      <c r="B954" s="162">
        <v>2094</v>
      </c>
    </row>
    <row r="955" s="156" customFormat="true" ht="15" customHeight="true" spans="1:2">
      <c r="A955" s="161" t="s">
        <v>782</v>
      </c>
      <c r="B955" s="162">
        <f>SUM(B956:B961)</f>
        <v>3073</v>
      </c>
    </row>
    <row r="956" s="156" customFormat="true" ht="15" customHeight="true" spans="1:2">
      <c r="A956" s="163" t="s">
        <v>783</v>
      </c>
      <c r="B956" s="162">
        <v>0</v>
      </c>
    </row>
    <row r="957" s="156" customFormat="true" ht="15" customHeight="true" spans="1:2">
      <c r="A957" s="163" t="s">
        <v>784</v>
      </c>
      <c r="B957" s="162">
        <v>0</v>
      </c>
    </row>
    <row r="958" s="156" customFormat="true" ht="15" customHeight="true" spans="1:2">
      <c r="A958" s="163" t="s">
        <v>785</v>
      </c>
      <c r="B958" s="162">
        <v>2729</v>
      </c>
    </row>
    <row r="959" s="156" customFormat="true" ht="15" customHeight="true" spans="1:2">
      <c r="A959" s="163" t="s">
        <v>786</v>
      </c>
      <c r="B959" s="162">
        <v>165</v>
      </c>
    </row>
    <row r="960" s="156" customFormat="true" ht="15" customHeight="true" spans="1:2">
      <c r="A960" s="163" t="s">
        <v>787</v>
      </c>
      <c r="B960" s="162">
        <v>0</v>
      </c>
    </row>
    <row r="961" s="156" customFormat="true" ht="15" customHeight="true" spans="1:2">
      <c r="A961" s="163" t="s">
        <v>788</v>
      </c>
      <c r="B961" s="162">
        <v>179</v>
      </c>
    </row>
    <row r="962" s="156" customFormat="true" ht="15" customHeight="true" spans="1:2">
      <c r="A962" s="161" t="s">
        <v>789</v>
      </c>
      <c r="B962" s="162">
        <f>SUM(B963:B964)</f>
        <v>611</v>
      </c>
    </row>
    <row r="963" s="156" customFormat="true" ht="15" customHeight="true" spans="1:2">
      <c r="A963" s="163" t="s">
        <v>790</v>
      </c>
      <c r="B963" s="162">
        <v>0</v>
      </c>
    </row>
    <row r="964" s="156" customFormat="true" ht="15" customHeight="true" spans="1:8">
      <c r="A964" s="163" t="s">
        <v>791</v>
      </c>
      <c r="B964" s="162">
        <v>611</v>
      </c>
      <c r="E964" s="296"/>
      <c r="G964" s="296"/>
      <c r="H964" s="296"/>
    </row>
    <row r="965" s="156" customFormat="true" ht="15" customHeight="true" spans="1:2">
      <c r="A965" s="161" t="s">
        <v>792</v>
      </c>
      <c r="B965" s="162">
        <f>SUM(B966:B967)</f>
        <v>39925</v>
      </c>
    </row>
    <row r="966" s="156" customFormat="true" ht="15" customHeight="true" spans="1:2">
      <c r="A966" s="163" t="s">
        <v>793</v>
      </c>
      <c r="B966" s="162">
        <v>0</v>
      </c>
    </row>
    <row r="967" s="156" customFormat="true" ht="15" customHeight="true" spans="1:2">
      <c r="A967" s="163" t="s">
        <v>794</v>
      </c>
      <c r="B967" s="162">
        <v>39925</v>
      </c>
    </row>
    <row r="968" s="156" customFormat="true" ht="15" customHeight="true" spans="1:2">
      <c r="A968" s="161" t="s">
        <v>795</v>
      </c>
      <c r="B968" s="162">
        <f>B969+B992+B1002+B1012+B1017+B1024+B1029</f>
        <v>57246</v>
      </c>
    </row>
    <row r="969" s="156" customFormat="true" ht="15" customHeight="true" spans="1:2">
      <c r="A969" s="161" t="s">
        <v>796</v>
      </c>
      <c r="B969" s="162">
        <f>SUM(B970:B991)</f>
        <v>40683</v>
      </c>
    </row>
    <row r="970" s="156" customFormat="true" ht="15" customHeight="true" spans="1:2">
      <c r="A970" s="163" t="s">
        <v>61</v>
      </c>
      <c r="B970" s="162">
        <v>4709</v>
      </c>
    </row>
    <row r="971" s="156" customFormat="true" ht="15" customHeight="true" spans="1:2">
      <c r="A971" s="163" t="s">
        <v>62</v>
      </c>
      <c r="B971" s="162">
        <v>399</v>
      </c>
    </row>
    <row r="972" s="156" customFormat="true" ht="15" customHeight="true" spans="1:2">
      <c r="A972" s="163" t="s">
        <v>63</v>
      </c>
      <c r="B972" s="162">
        <v>223</v>
      </c>
    </row>
    <row r="973" s="156" customFormat="true" ht="15" customHeight="true" spans="1:2">
      <c r="A973" s="163" t="s">
        <v>797</v>
      </c>
      <c r="B973" s="162">
        <v>5077</v>
      </c>
    </row>
    <row r="974" s="156" customFormat="true" ht="15" customHeight="true" spans="1:2">
      <c r="A974" s="163" t="s">
        <v>798</v>
      </c>
      <c r="B974" s="162">
        <v>3479</v>
      </c>
    </row>
    <row r="975" s="156" customFormat="true" ht="15" customHeight="true" spans="1:2">
      <c r="A975" s="163" t="s">
        <v>799</v>
      </c>
      <c r="B975" s="162">
        <v>0</v>
      </c>
    </row>
    <row r="976" s="156" customFormat="true" ht="15" customHeight="true" spans="1:8">
      <c r="A976" s="163" t="s">
        <v>800</v>
      </c>
      <c r="B976" s="162">
        <v>12420</v>
      </c>
      <c r="G976" s="296"/>
      <c r="H976" s="296"/>
    </row>
    <row r="977" s="156" customFormat="true" ht="15" customHeight="true" spans="1:2">
      <c r="A977" s="163" t="s">
        <v>801</v>
      </c>
      <c r="B977" s="162">
        <v>0</v>
      </c>
    </row>
    <row r="978" s="156" customFormat="true" ht="15" customHeight="true" spans="1:2">
      <c r="A978" s="163" t="s">
        <v>802</v>
      </c>
      <c r="B978" s="162">
        <v>892</v>
      </c>
    </row>
    <row r="979" s="156" customFormat="true" ht="15" customHeight="true" spans="1:2">
      <c r="A979" s="163" t="s">
        <v>803</v>
      </c>
      <c r="B979" s="162">
        <v>305</v>
      </c>
    </row>
    <row r="980" s="156" customFormat="true" ht="15" customHeight="true" spans="1:7">
      <c r="A980" s="163" t="s">
        <v>804</v>
      </c>
      <c r="B980" s="162">
        <v>0</v>
      </c>
      <c r="G980" s="296"/>
    </row>
    <row r="981" s="156" customFormat="true" ht="15" customHeight="true" spans="1:7">
      <c r="A981" s="163" t="s">
        <v>805</v>
      </c>
      <c r="B981" s="162">
        <v>9</v>
      </c>
      <c r="G981" s="296"/>
    </row>
    <row r="982" s="156" customFormat="true" ht="15" customHeight="true" spans="1:2">
      <c r="A982" s="163" t="s">
        <v>806</v>
      </c>
      <c r="B982" s="162">
        <v>0</v>
      </c>
    </row>
    <row r="983" s="156" customFormat="true" ht="15" customHeight="true" spans="1:2">
      <c r="A983" s="163" t="s">
        <v>807</v>
      </c>
      <c r="B983" s="162">
        <v>0</v>
      </c>
    </row>
    <row r="984" s="156" customFormat="true" ht="15" customHeight="true" spans="1:2">
      <c r="A984" s="163" t="s">
        <v>808</v>
      </c>
      <c r="B984" s="162">
        <v>0</v>
      </c>
    </row>
    <row r="985" s="156" customFormat="true" ht="15" customHeight="true" spans="1:2">
      <c r="A985" s="163" t="s">
        <v>809</v>
      </c>
      <c r="B985" s="162">
        <v>0</v>
      </c>
    </row>
    <row r="986" s="156" customFormat="true" ht="15" customHeight="true" spans="1:8">
      <c r="A986" s="163" t="s">
        <v>810</v>
      </c>
      <c r="B986" s="162">
        <v>26</v>
      </c>
      <c r="G986" s="296"/>
      <c r="H986" s="296"/>
    </row>
    <row r="987" s="156" customFormat="true" ht="15" customHeight="true" spans="1:8">
      <c r="A987" s="163" t="s">
        <v>811</v>
      </c>
      <c r="B987" s="162">
        <v>0</v>
      </c>
      <c r="G987" s="296"/>
      <c r="H987" s="296"/>
    </row>
    <row r="988" s="156" customFormat="true" ht="15" customHeight="true" spans="1:2">
      <c r="A988" s="163" t="s">
        <v>812</v>
      </c>
      <c r="B988" s="162">
        <v>21</v>
      </c>
    </row>
    <row r="989" s="156" customFormat="true" ht="15" customHeight="true" spans="1:7">
      <c r="A989" s="163" t="s">
        <v>813</v>
      </c>
      <c r="B989" s="162">
        <v>0</v>
      </c>
      <c r="G989" s="296"/>
    </row>
    <row r="990" s="156" customFormat="true" ht="15" customHeight="true" spans="1:2">
      <c r="A990" s="163" t="s">
        <v>814</v>
      </c>
      <c r="B990" s="162">
        <v>0</v>
      </c>
    </row>
    <row r="991" s="156" customFormat="true" ht="15" customHeight="true" spans="1:2">
      <c r="A991" s="163" t="s">
        <v>815</v>
      </c>
      <c r="B991" s="162">
        <v>13123</v>
      </c>
    </row>
    <row r="992" s="156" customFormat="true" ht="15" customHeight="true" spans="1:2">
      <c r="A992" s="161" t="s">
        <v>816</v>
      </c>
      <c r="B992" s="162">
        <f>SUM(B993:B1001)</f>
        <v>49</v>
      </c>
    </row>
    <row r="993" s="156" customFormat="true" ht="15" customHeight="true" spans="1:8">
      <c r="A993" s="163" t="s">
        <v>61</v>
      </c>
      <c r="B993" s="162">
        <v>0</v>
      </c>
      <c r="G993" s="296"/>
      <c r="H993" s="296"/>
    </row>
    <row r="994" s="156" customFormat="true" ht="15" customHeight="true" spans="1:8">
      <c r="A994" s="163" t="s">
        <v>62</v>
      </c>
      <c r="B994" s="162">
        <v>0</v>
      </c>
      <c r="H994" s="296"/>
    </row>
    <row r="995" s="246" customFormat="true" ht="15" customHeight="true" spans="1:3">
      <c r="A995" s="163" t="s">
        <v>63</v>
      </c>
      <c r="B995" s="162">
        <v>0</v>
      </c>
      <c r="C995" s="156"/>
    </row>
    <row r="996" s="156" customFormat="true" ht="15" customHeight="true" spans="1:8">
      <c r="A996" s="163" t="s">
        <v>817</v>
      </c>
      <c r="B996" s="162">
        <v>0</v>
      </c>
      <c r="G996" s="296"/>
      <c r="H996" s="296"/>
    </row>
    <row r="997" s="156" customFormat="true" ht="15" customHeight="true" spans="1:7">
      <c r="A997" s="163" t="s">
        <v>818</v>
      </c>
      <c r="B997" s="162">
        <v>0</v>
      </c>
      <c r="G997" s="296"/>
    </row>
    <row r="998" s="156" customFormat="true" ht="15" customHeight="true" spans="1:2">
      <c r="A998" s="163" t="s">
        <v>819</v>
      </c>
      <c r="B998" s="162">
        <v>0</v>
      </c>
    </row>
    <row r="999" s="156" customFormat="true" ht="15" customHeight="true" spans="1:2">
      <c r="A999" s="163" t="s">
        <v>820</v>
      </c>
      <c r="B999" s="162">
        <v>0</v>
      </c>
    </row>
    <row r="1000" s="156" customFormat="true" ht="15" customHeight="true" spans="1:2">
      <c r="A1000" s="163" t="s">
        <v>821</v>
      </c>
      <c r="B1000" s="162">
        <v>0</v>
      </c>
    </row>
    <row r="1001" s="156" customFormat="true" ht="15" customHeight="true" spans="1:2">
      <c r="A1001" s="163" t="s">
        <v>822</v>
      </c>
      <c r="B1001" s="162">
        <v>49</v>
      </c>
    </row>
    <row r="1002" s="156" customFormat="true" ht="15" customHeight="true" spans="1:2">
      <c r="A1002" s="161" t="s">
        <v>823</v>
      </c>
      <c r="B1002" s="162">
        <f>SUM(B1003:B1011)</f>
        <v>3830</v>
      </c>
    </row>
    <row r="1003" s="156" customFormat="true" ht="15" customHeight="true" spans="1:2">
      <c r="A1003" s="163" t="s">
        <v>61</v>
      </c>
      <c r="B1003" s="162">
        <v>0</v>
      </c>
    </row>
    <row r="1004" s="156" customFormat="true" ht="15" customHeight="true" spans="1:2">
      <c r="A1004" s="163" t="s">
        <v>62</v>
      </c>
      <c r="B1004" s="162">
        <v>0</v>
      </c>
    </row>
    <row r="1005" s="156" customFormat="true" ht="15" customHeight="true" spans="1:2">
      <c r="A1005" s="163" t="s">
        <v>63</v>
      </c>
      <c r="B1005" s="162">
        <v>0</v>
      </c>
    </row>
    <row r="1006" s="246" customFormat="true" ht="15" customHeight="true" spans="1:3">
      <c r="A1006" s="163" t="s">
        <v>824</v>
      </c>
      <c r="B1006" s="162">
        <v>0</v>
      </c>
      <c r="C1006" s="156"/>
    </row>
    <row r="1007" s="156" customFormat="true" ht="15" customHeight="true" spans="1:2">
      <c r="A1007" s="163" t="s">
        <v>825</v>
      </c>
      <c r="B1007" s="162">
        <v>0</v>
      </c>
    </row>
    <row r="1008" s="156" customFormat="true" ht="15" customHeight="true" spans="1:2">
      <c r="A1008" s="163" t="s">
        <v>826</v>
      </c>
      <c r="B1008" s="162">
        <v>0</v>
      </c>
    </row>
    <row r="1009" s="156" customFormat="true" ht="15" customHeight="true" spans="1:2">
      <c r="A1009" s="163" t="s">
        <v>827</v>
      </c>
      <c r="B1009" s="162">
        <v>0</v>
      </c>
    </row>
    <row r="1010" s="156" customFormat="true" ht="15" customHeight="true" spans="1:2">
      <c r="A1010" s="163" t="s">
        <v>828</v>
      </c>
      <c r="B1010" s="162">
        <v>0</v>
      </c>
    </row>
    <row r="1011" s="156" customFormat="true" ht="15" customHeight="true" spans="1:2">
      <c r="A1011" s="163" t="s">
        <v>829</v>
      </c>
      <c r="B1011" s="162">
        <v>3830</v>
      </c>
    </row>
    <row r="1012" s="156" customFormat="true" ht="15" customHeight="true" spans="1:2">
      <c r="A1012" s="161" t="s">
        <v>830</v>
      </c>
      <c r="B1012" s="162">
        <f>SUM(B1013:B1016)</f>
        <v>8036</v>
      </c>
    </row>
    <row r="1013" s="156" customFormat="true" ht="15" customHeight="true" spans="1:2">
      <c r="A1013" s="163" t="s">
        <v>831</v>
      </c>
      <c r="B1013" s="162">
        <v>4583</v>
      </c>
    </row>
    <row r="1014" s="156" customFormat="true" ht="15" customHeight="true" spans="1:8">
      <c r="A1014" s="163" t="s">
        <v>832</v>
      </c>
      <c r="B1014" s="162">
        <v>1138</v>
      </c>
      <c r="H1014" s="296"/>
    </row>
    <row r="1015" s="156" customFormat="true" ht="15" customHeight="true" spans="1:8">
      <c r="A1015" s="163" t="s">
        <v>833</v>
      </c>
      <c r="B1015" s="162">
        <v>2315</v>
      </c>
      <c r="H1015" s="296"/>
    </row>
    <row r="1016" s="156" customFormat="true" ht="15" customHeight="true" spans="1:2">
      <c r="A1016" s="163" t="s">
        <v>834</v>
      </c>
      <c r="B1016" s="162">
        <v>0</v>
      </c>
    </row>
    <row r="1017" s="156" customFormat="true" ht="15" customHeight="true" spans="1:2">
      <c r="A1017" s="161" t="s">
        <v>835</v>
      </c>
      <c r="B1017" s="162">
        <f>SUM(B1018:B1023)</f>
        <v>15</v>
      </c>
    </row>
    <row r="1018" s="156" customFormat="true" ht="15" customHeight="true" spans="1:2">
      <c r="A1018" s="163" t="s">
        <v>61</v>
      </c>
      <c r="B1018" s="162">
        <v>0</v>
      </c>
    </row>
    <row r="1019" s="156" customFormat="true" ht="15" customHeight="true" spans="1:2">
      <c r="A1019" s="163" t="s">
        <v>62</v>
      </c>
      <c r="B1019" s="162">
        <v>15</v>
      </c>
    </row>
    <row r="1020" s="156" customFormat="true" ht="15" customHeight="true" spans="1:2">
      <c r="A1020" s="163" t="s">
        <v>63</v>
      </c>
      <c r="B1020" s="162">
        <v>0</v>
      </c>
    </row>
    <row r="1021" s="156" customFormat="true" ht="15" customHeight="true" spans="1:2">
      <c r="A1021" s="163" t="s">
        <v>821</v>
      </c>
      <c r="B1021" s="162">
        <v>0</v>
      </c>
    </row>
    <row r="1022" s="156" customFormat="true" ht="15" customHeight="true" spans="1:2">
      <c r="A1022" s="163" t="s">
        <v>836</v>
      </c>
      <c r="B1022" s="162">
        <v>0</v>
      </c>
    </row>
    <row r="1023" s="156" customFormat="true" ht="15" customHeight="true" spans="1:2">
      <c r="A1023" s="163" t="s">
        <v>837</v>
      </c>
      <c r="B1023" s="162">
        <v>0</v>
      </c>
    </row>
    <row r="1024" s="156" customFormat="true" ht="15" customHeight="true" spans="1:2">
      <c r="A1024" s="161" t="s">
        <v>838</v>
      </c>
      <c r="B1024" s="162">
        <f>SUM(B1025:B1028)</f>
        <v>4530</v>
      </c>
    </row>
    <row r="1025" s="156" customFormat="true" ht="15" customHeight="true" spans="1:2">
      <c r="A1025" s="163" t="s">
        <v>839</v>
      </c>
      <c r="B1025" s="162">
        <v>4530</v>
      </c>
    </row>
    <row r="1026" s="156" customFormat="true" ht="15" customHeight="true" spans="1:2">
      <c r="A1026" s="163" t="s">
        <v>840</v>
      </c>
      <c r="B1026" s="162">
        <v>0</v>
      </c>
    </row>
    <row r="1027" s="156" customFormat="true" ht="15" customHeight="true" spans="1:2">
      <c r="A1027" s="163" t="s">
        <v>841</v>
      </c>
      <c r="B1027" s="162">
        <v>0</v>
      </c>
    </row>
    <row r="1028" s="156" customFormat="true" ht="15" customHeight="true" spans="1:2">
      <c r="A1028" s="163" t="s">
        <v>842</v>
      </c>
      <c r="B1028" s="162">
        <v>0</v>
      </c>
    </row>
    <row r="1029" s="156" customFormat="true" ht="15" customHeight="true" spans="1:2">
      <c r="A1029" s="161" t="s">
        <v>843</v>
      </c>
      <c r="B1029" s="162">
        <f>SUM(B1030:B1031)</f>
        <v>103</v>
      </c>
    </row>
    <row r="1030" s="156" customFormat="true" ht="15" customHeight="true" spans="1:2">
      <c r="A1030" s="163" t="s">
        <v>844</v>
      </c>
      <c r="B1030" s="162">
        <v>1</v>
      </c>
    </row>
    <row r="1031" s="156" customFormat="true" ht="15" customHeight="true" spans="1:2">
      <c r="A1031" s="163" t="s">
        <v>845</v>
      </c>
      <c r="B1031" s="162">
        <v>102</v>
      </c>
    </row>
    <row r="1032" s="156" customFormat="true" ht="15" customHeight="true" spans="1:2">
      <c r="A1032" s="161" t="s">
        <v>846</v>
      </c>
      <c r="B1032" s="162">
        <f>B1033+B1043+B1059+B1064+B1078+B1085+B1092</f>
        <v>21226</v>
      </c>
    </row>
    <row r="1033" s="156" customFormat="true" ht="15" customHeight="true" spans="1:2">
      <c r="A1033" s="161" t="s">
        <v>847</v>
      </c>
      <c r="B1033" s="162">
        <f>SUM(B1034:B1042)</f>
        <v>0</v>
      </c>
    </row>
    <row r="1034" s="156" customFormat="true" ht="15" customHeight="true" spans="1:2">
      <c r="A1034" s="163" t="s">
        <v>61</v>
      </c>
      <c r="B1034" s="162">
        <v>0</v>
      </c>
    </row>
    <row r="1035" s="156" customFormat="true" ht="15" customHeight="true" spans="1:2">
      <c r="A1035" s="163" t="s">
        <v>62</v>
      </c>
      <c r="B1035" s="162">
        <v>0</v>
      </c>
    </row>
    <row r="1036" s="156" customFormat="true" ht="15" customHeight="true" spans="1:8">
      <c r="A1036" s="163" t="s">
        <v>63</v>
      </c>
      <c r="B1036" s="162">
        <v>0</v>
      </c>
      <c r="H1036" s="296"/>
    </row>
    <row r="1037" s="246" customFormat="true" ht="15" customHeight="true" spans="1:3">
      <c r="A1037" s="163" t="s">
        <v>848</v>
      </c>
      <c r="B1037" s="162">
        <v>0</v>
      </c>
      <c r="C1037" s="156"/>
    </row>
    <row r="1038" s="156" customFormat="true" ht="15" customHeight="true" spans="1:2">
      <c r="A1038" s="163" t="s">
        <v>849</v>
      </c>
      <c r="B1038" s="162">
        <v>0</v>
      </c>
    </row>
    <row r="1039" s="156" customFormat="true" ht="15" customHeight="true" spans="1:2">
      <c r="A1039" s="163" t="s">
        <v>850</v>
      </c>
      <c r="B1039" s="162">
        <v>0</v>
      </c>
    </row>
    <row r="1040" s="156" customFormat="true" ht="15" customHeight="true" spans="1:2">
      <c r="A1040" s="163" t="s">
        <v>851</v>
      </c>
      <c r="B1040" s="162">
        <v>0</v>
      </c>
    </row>
    <row r="1041" s="156" customFormat="true" ht="15" customHeight="true" spans="1:2">
      <c r="A1041" s="163" t="s">
        <v>852</v>
      </c>
      <c r="B1041" s="162">
        <v>0</v>
      </c>
    </row>
    <row r="1042" s="156" customFormat="true" ht="15" customHeight="true" spans="1:2">
      <c r="A1042" s="163" t="s">
        <v>853</v>
      </c>
      <c r="B1042" s="162">
        <v>0</v>
      </c>
    </row>
    <row r="1043" s="156" customFormat="true" ht="15" customHeight="true" spans="1:2">
      <c r="A1043" s="161" t="s">
        <v>854</v>
      </c>
      <c r="B1043" s="162">
        <f>SUM(B1044:B1058)</f>
        <v>11091</v>
      </c>
    </row>
    <row r="1044" s="156" customFormat="true" ht="15" customHeight="true" spans="1:2">
      <c r="A1044" s="163" t="s">
        <v>61</v>
      </c>
      <c r="B1044" s="162">
        <v>831</v>
      </c>
    </row>
    <row r="1045" s="156" customFormat="true" ht="15" customHeight="true" spans="1:2">
      <c r="A1045" s="163" t="s">
        <v>62</v>
      </c>
      <c r="B1045" s="162">
        <v>0</v>
      </c>
    </row>
    <row r="1046" s="156" customFormat="true" ht="15" customHeight="true" spans="1:2">
      <c r="A1046" s="163" t="s">
        <v>63</v>
      </c>
      <c r="B1046" s="162">
        <v>240</v>
      </c>
    </row>
    <row r="1047" s="246" customFormat="true" ht="15" customHeight="true" spans="1:3">
      <c r="A1047" s="163" t="s">
        <v>855</v>
      </c>
      <c r="B1047" s="162">
        <v>0</v>
      </c>
      <c r="C1047" s="156"/>
    </row>
    <row r="1048" s="156" customFormat="true" ht="15" customHeight="true" spans="1:2">
      <c r="A1048" s="163" t="s">
        <v>856</v>
      </c>
      <c r="B1048" s="162">
        <v>0</v>
      </c>
    </row>
    <row r="1049" s="156" customFormat="true" ht="15" customHeight="true" spans="1:2">
      <c r="A1049" s="163" t="s">
        <v>857</v>
      </c>
      <c r="B1049" s="162">
        <v>0</v>
      </c>
    </row>
    <row r="1050" s="156" customFormat="true" ht="15" customHeight="true" spans="1:2">
      <c r="A1050" s="163" t="s">
        <v>858</v>
      </c>
      <c r="B1050" s="162">
        <v>0</v>
      </c>
    </row>
    <row r="1051" s="156" customFormat="true" ht="15" customHeight="true" spans="1:2">
      <c r="A1051" s="163" t="s">
        <v>859</v>
      </c>
      <c r="B1051" s="162">
        <v>0</v>
      </c>
    </row>
    <row r="1052" s="156" customFormat="true" ht="15" customHeight="true" spans="1:2">
      <c r="A1052" s="163" t="s">
        <v>860</v>
      </c>
      <c r="B1052" s="162">
        <v>0</v>
      </c>
    </row>
    <row r="1053" s="156" customFormat="true" ht="15" customHeight="true" spans="1:2">
      <c r="A1053" s="163" t="s">
        <v>861</v>
      </c>
      <c r="B1053" s="162">
        <v>0</v>
      </c>
    </row>
    <row r="1054" s="156" customFormat="true" ht="15" customHeight="true" spans="1:2">
      <c r="A1054" s="163" t="s">
        <v>862</v>
      </c>
      <c r="B1054" s="162">
        <v>0</v>
      </c>
    </row>
    <row r="1055" s="156" customFormat="true" ht="15" customHeight="true" spans="1:2">
      <c r="A1055" s="163" t="s">
        <v>863</v>
      </c>
      <c r="B1055" s="162">
        <v>0</v>
      </c>
    </row>
    <row r="1056" s="156" customFormat="true" ht="15" customHeight="true" spans="1:2">
      <c r="A1056" s="163" t="s">
        <v>864</v>
      </c>
      <c r="B1056" s="162">
        <v>0</v>
      </c>
    </row>
    <row r="1057" s="246" customFormat="true" ht="15" customHeight="true" spans="1:3">
      <c r="A1057" s="163" t="s">
        <v>865</v>
      </c>
      <c r="B1057" s="162">
        <v>0</v>
      </c>
      <c r="C1057" s="156"/>
    </row>
    <row r="1058" s="156" customFormat="true" ht="15" customHeight="true" spans="1:2">
      <c r="A1058" s="163" t="s">
        <v>866</v>
      </c>
      <c r="B1058" s="162">
        <v>10020</v>
      </c>
    </row>
    <row r="1059" s="156" customFormat="true" ht="15" customHeight="true" spans="1:2">
      <c r="A1059" s="161" t="s">
        <v>867</v>
      </c>
      <c r="B1059" s="162">
        <f>SUM(B1060:B1063)</f>
        <v>0</v>
      </c>
    </row>
    <row r="1060" s="156" customFormat="true" ht="15" customHeight="true" spans="1:2">
      <c r="A1060" s="163" t="s">
        <v>61</v>
      </c>
      <c r="B1060" s="162">
        <v>0</v>
      </c>
    </row>
    <row r="1061" s="156" customFormat="true" ht="15" customHeight="true" spans="1:2">
      <c r="A1061" s="163" t="s">
        <v>62</v>
      </c>
      <c r="B1061" s="162">
        <v>0</v>
      </c>
    </row>
    <row r="1062" s="246" customFormat="true" ht="15" customHeight="true" spans="1:3">
      <c r="A1062" s="163" t="s">
        <v>63</v>
      </c>
      <c r="B1062" s="162">
        <v>0</v>
      </c>
      <c r="C1062" s="156"/>
    </row>
    <row r="1063" s="156" customFormat="true" ht="15" customHeight="true" spans="1:2">
      <c r="A1063" s="163" t="s">
        <v>868</v>
      </c>
      <c r="B1063" s="162">
        <v>0</v>
      </c>
    </row>
    <row r="1064" s="156" customFormat="true" ht="15" customHeight="true" spans="1:2">
      <c r="A1064" s="161" t="s">
        <v>869</v>
      </c>
      <c r="B1064" s="162">
        <f>SUM(B1065:B1077)</f>
        <v>376</v>
      </c>
    </row>
    <row r="1065" s="156" customFormat="true" ht="15" customHeight="true" spans="1:2">
      <c r="A1065" s="163" t="s">
        <v>61</v>
      </c>
      <c r="B1065" s="162">
        <v>137</v>
      </c>
    </row>
    <row r="1066" s="156" customFormat="true" ht="15" customHeight="true" spans="1:2">
      <c r="A1066" s="163" t="s">
        <v>62</v>
      </c>
      <c r="B1066" s="162">
        <v>68</v>
      </c>
    </row>
    <row r="1067" s="156" customFormat="true" ht="15" customHeight="true" spans="1:2">
      <c r="A1067" s="163" t="s">
        <v>63</v>
      </c>
      <c r="B1067" s="162">
        <v>0</v>
      </c>
    </row>
    <row r="1068" s="156" customFormat="true" ht="15" customHeight="true" spans="1:2">
      <c r="A1068" s="163" t="s">
        <v>870</v>
      </c>
      <c r="B1068" s="162">
        <v>0</v>
      </c>
    </row>
    <row r="1069" s="156" customFormat="true" ht="15" customHeight="true" spans="1:2">
      <c r="A1069" s="163" t="s">
        <v>871</v>
      </c>
      <c r="B1069" s="162">
        <v>0</v>
      </c>
    </row>
    <row r="1070" s="156" customFormat="true" ht="15" customHeight="true" spans="1:2">
      <c r="A1070" s="163" t="s">
        <v>872</v>
      </c>
      <c r="B1070" s="162">
        <v>0</v>
      </c>
    </row>
    <row r="1071" s="156" customFormat="true" ht="15" customHeight="true" spans="1:2">
      <c r="A1071" s="163" t="s">
        <v>873</v>
      </c>
      <c r="B1071" s="162">
        <v>44</v>
      </c>
    </row>
    <row r="1072" s="156" customFormat="true" ht="15" customHeight="true" spans="1:2">
      <c r="A1072" s="163" t="s">
        <v>874</v>
      </c>
      <c r="B1072" s="162">
        <v>0</v>
      </c>
    </row>
    <row r="1073" s="156" customFormat="true" ht="15" customHeight="true" spans="1:2">
      <c r="A1073" s="163" t="s">
        <v>875</v>
      </c>
      <c r="B1073" s="162">
        <v>28</v>
      </c>
    </row>
    <row r="1074" s="156" customFormat="true" ht="15" customHeight="true" spans="1:2">
      <c r="A1074" s="163" t="s">
        <v>876</v>
      </c>
      <c r="B1074" s="162">
        <v>0</v>
      </c>
    </row>
    <row r="1075" s="156" customFormat="true" ht="15" customHeight="true" spans="1:2">
      <c r="A1075" s="163" t="s">
        <v>821</v>
      </c>
      <c r="B1075" s="162">
        <v>0</v>
      </c>
    </row>
    <row r="1076" s="156" customFormat="true" ht="15" customHeight="true" spans="1:2">
      <c r="A1076" s="163" t="s">
        <v>877</v>
      </c>
      <c r="B1076" s="162">
        <v>0</v>
      </c>
    </row>
    <row r="1077" s="246" customFormat="true" ht="15" customHeight="true" spans="1:3">
      <c r="A1077" s="163" t="s">
        <v>878</v>
      </c>
      <c r="B1077" s="162">
        <v>99</v>
      </c>
      <c r="C1077" s="156"/>
    </row>
    <row r="1078" s="246" customFormat="true" ht="15" customHeight="true" spans="1:8">
      <c r="A1078" s="161" t="s">
        <v>879</v>
      </c>
      <c r="B1078" s="162">
        <f>SUM(B1079:B1084)</f>
        <v>572</v>
      </c>
      <c r="C1078" s="156"/>
      <c r="E1078" s="297"/>
      <c r="G1078" s="297"/>
      <c r="H1078" s="297"/>
    </row>
    <row r="1079" s="156" customFormat="true" ht="15" customHeight="true" spans="1:2">
      <c r="A1079" s="163" t="s">
        <v>61</v>
      </c>
      <c r="B1079" s="162">
        <v>555</v>
      </c>
    </row>
    <row r="1080" s="156" customFormat="true" ht="15" customHeight="true" spans="1:2">
      <c r="A1080" s="163" t="s">
        <v>62</v>
      </c>
      <c r="B1080" s="162">
        <v>17</v>
      </c>
    </row>
    <row r="1081" s="156" customFormat="true" ht="15" customHeight="true" spans="1:2">
      <c r="A1081" s="163" t="s">
        <v>63</v>
      </c>
      <c r="B1081" s="162">
        <v>0</v>
      </c>
    </row>
    <row r="1082" s="156" customFormat="true" ht="15" customHeight="true" spans="1:2">
      <c r="A1082" s="163" t="s">
        <v>880</v>
      </c>
      <c r="B1082" s="162">
        <v>0</v>
      </c>
    </row>
    <row r="1083" s="156" customFormat="true" ht="15" customHeight="true" spans="1:2">
      <c r="A1083" s="163" t="s">
        <v>881</v>
      </c>
      <c r="B1083" s="162">
        <v>0</v>
      </c>
    </row>
    <row r="1084" s="156" customFormat="true" ht="15" customHeight="true" spans="1:2">
      <c r="A1084" s="163" t="s">
        <v>882</v>
      </c>
      <c r="B1084" s="162">
        <v>0</v>
      </c>
    </row>
    <row r="1085" s="156" customFormat="true" ht="15" customHeight="true" spans="1:2">
      <c r="A1085" s="161" t="s">
        <v>883</v>
      </c>
      <c r="B1085" s="162">
        <f>SUM(B1086:B1091)</f>
        <v>1494</v>
      </c>
    </row>
    <row r="1086" s="156" customFormat="true" ht="15" customHeight="true" spans="1:2">
      <c r="A1086" s="163" t="s">
        <v>61</v>
      </c>
      <c r="B1086" s="162">
        <v>0</v>
      </c>
    </row>
    <row r="1087" s="156" customFormat="true" ht="15" customHeight="true" spans="1:2">
      <c r="A1087" s="163" t="s">
        <v>62</v>
      </c>
      <c r="B1087" s="162">
        <v>0</v>
      </c>
    </row>
    <row r="1088" s="246" customFormat="true" ht="15" customHeight="true" spans="1:3">
      <c r="A1088" s="163" t="s">
        <v>63</v>
      </c>
      <c r="B1088" s="162">
        <v>0</v>
      </c>
      <c r="C1088" s="156"/>
    </row>
    <row r="1089" s="156" customFormat="true" ht="15" customHeight="true" spans="1:5">
      <c r="A1089" s="163" t="s">
        <v>884</v>
      </c>
      <c r="B1089" s="162">
        <v>0</v>
      </c>
      <c r="E1089" s="296"/>
    </row>
    <row r="1090" s="156" customFormat="true" ht="15" customHeight="true" spans="1:2">
      <c r="A1090" s="163" t="s">
        <v>885</v>
      </c>
      <c r="B1090" s="162">
        <v>17</v>
      </c>
    </row>
    <row r="1091" s="156" customFormat="true" ht="15" customHeight="true" spans="1:2">
      <c r="A1091" s="163" t="s">
        <v>886</v>
      </c>
      <c r="B1091" s="162">
        <v>1477</v>
      </c>
    </row>
    <row r="1092" s="156" customFormat="true" ht="15" customHeight="true" spans="1:2">
      <c r="A1092" s="161" t="s">
        <v>887</v>
      </c>
      <c r="B1092" s="162">
        <f>SUM(B1093:B1097)</f>
        <v>7693</v>
      </c>
    </row>
    <row r="1093" s="156" customFormat="true" ht="15" customHeight="true" spans="1:2">
      <c r="A1093" s="163" t="s">
        <v>888</v>
      </c>
      <c r="B1093" s="162">
        <v>0</v>
      </c>
    </row>
    <row r="1094" s="156" customFormat="true" ht="15" customHeight="true" spans="1:2">
      <c r="A1094" s="163" t="s">
        <v>889</v>
      </c>
      <c r="B1094" s="162">
        <v>0</v>
      </c>
    </row>
    <row r="1095" s="156" customFormat="true" ht="15" customHeight="true" spans="1:2">
      <c r="A1095" s="163" t="s">
        <v>890</v>
      </c>
      <c r="B1095" s="162">
        <v>0</v>
      </c>
    </row>
    <row r="1096" s="156" customFormat="true" ht="15" customHeight="true" spans="1:2">
      <c r="A1096" s="163" t="s">
        <v>891</v>
      </c>
      <c r="B1096" s="162">
        <v>0</v>
      </c>
    </row>
    <row r="1097" s="156" customFormat="true" ht="15" customHeight="true" spans="1:2">
      <c r="A1097" s="163" t="s">
        <v>892</v>
      </c>
      <c r="B1097" s="162">
        <v>7693</v>
      </c>
    </row>
    <row r="1098" s="156" customFormat="true" ht="15" customHeight="true" spans="1:2">
      <c r="A1098" s="161" t="s">
        <v>893</v>
      </c>
      <c r="B1098" s="162">
        <f>B1099+B1109+B1115</f>
        <v>1693</v>
      </c>
    </row>
    <row r="1099" s="156" customFormat="true" ht="15" customHeight="true" spans="1:2">
      <c r="A1099" s="161" t="s">
        <v>894</v>
      </c>
      <c r="B1099" s="162">
        <f>SUM(B1100:B1108)</f>
        <v>1015</v>
      </c>
    </row>
    <row r="1100" s="156" customFormat="true" ht="15" customHeight="true" spans="1:2">
      <c r="A1100" s="163" t="s">
        <v>61</v>
      </c>
      <c r="B1100" s="162">
        <v>594</v>
      </c>
    </row>
    <row r="1101" s="156" customFormat="true" ht="15" customHeight="true" spans="1:2">
      <c r="A1101" s="163" t="s">
        <v>62</v>
      </c>
      <c r="B1101" s="162">
        <v>110</v>
      </c>
    </row>
    <row r="1102" s="156" customFormat="true" ht="15" customHeight="true" spans="1:2">
      <c r="A1102" s="163" t="s">
        <v>63</v>
      </c>
      <c r="B1102" s="162">
        <v>0</v>
      </c>
    </row>
    <row r="1103" s="156" customFormat="true" ht="15" customHeight="true" spans="1:2">
      <c r="A1103" s="163" t="s">
        <v>895</v>
      </c>
      <c r="B1103" s="162">
        <v>0</v>
      </c>
    </row>
    <row r="1104" s="246" customFormat="true" ht="15" customHeight="true" spans="1:5">
      <c r="A1104" s="163" t="s">
        <v>896</v>
      </c>
      <c r="B1104" s="162">
        <v>0</v>
      </c>
      <c r="C1104" s="156"/>
      <c r="E1104" s="297"/>
    </row>
    <row r="1105" s="156" customFormat="true" ht="15" customHeight="true" spans="1:2">
      <c r="A1105" s="163" t="s">
        <v>897</v>
      </c>
      <c r="B1105" s="162">
        <v>0</v>
      </c>
    </row>
    <row r="1106" s="156" customFormat="true" ht="15" customHeight="true" spans="1:2">
      <c r="A1106" s="163" t="s">
        <v>898</v>
      </c>
      <c r="B1106" s="162">
        <v>0</v>
      </c>
    </row>
    <row r="1107" s="156" customFormat="true" ht="15" customHeight="true" spans="1:2">
      <c r="A1107" s="163" t="s">
        <v>70</v>
      </c>
      <c r="B1107" s="162">
        <v>0</v>
      </c>
    </row>
    <row r="1108" s="156" customFormat="true" ht="15" customHeight="true" spans="1:2">
      <c r="A1108" s="163" t="s">
        <v>899</v>
      </c>
      <c r="B1108" s="162">
        <v>311</v>
      </c>
    </row>
    <row r="1109" s="246" customFormat="true" ht="15" customHeight="true" spans="1:3">
      <c r="A1109" s="161" t="s">
        <v>900</v>
      </c>
      <c r="B1109" s="162">
        <f>SUM(B1110:B1114)</f>
        <v>678</v>
      </c>
      <c r="C1109" s="156"/>
    </row>
    <row r="1110" s="156" customFormat="true" ht="15" customHeight="true" spans="1:2">
      <c r="A1110" s="163" t="s">
        <v>61</v>
      </c>
      <c r="B1110" s="162">
        <v>0</v>
      </c>
    </row>
    <row r="1111" s="156" customFormat="true" ht="15" customHeight="true" spans="1:2">
      <c r="A1111" s="163" t="s">
        <v>62</v>
      </c>
      <c r="B1111" s="162">
        <v>47</v>
      </c>
    </row>
    <row r="1112" s="156" customFormat="true" ht="15" customHeight="true" spans="1:2">
      <c r="A1112" s="163" t="s">
        <v>63</v>
      </c>
      <c r="B1112" s="162">
        <v>0</v>
      </c>
    </row>
    <row r="1113" s="156" customFormat="true" ht="15" customHeight="true" spans="1:2">
      <c r="A1113" s="163" t="s">
        <v>901</v>
      </c>
      <c r="B1113" s="162">
        <v>0</v>
      </c>
    </row>
    <row r="1114" s="156" customFormat="true" ht="15" customHeight="true" spans="1:2">
      <c r="A1114" s="163" t="s">
        <v>902</v>
      </c>
      <c r="B1114" s="162">
        <v>631</v>
      </c>
    </row>
    <row r="1115" s="156" customFormat="true" ht="15" customHeight="true" spans="1:2">
      <c r="A1115" s="161" t="s">
        <v>903</v>
      </c>
      <c r="B1115" s="162">
        <f>SUM(B1116:B1117)</f>
        <v>0</v>
      </c>
    </row>
    <row r="1116" s="156" customFormat="true" ht="15" customHeight="true" spans="1:2">
      <c r="A1116" s="163" t="s">
        <v>904</v>
      </c>
      <c r="B1116" s="162">
        <v>0</v>
      </c>
    </row>
    <row r="1117" s="156" customFormat="true" ht="15" customHeight="true" spans="1:2">
      <c r="A1117" s="163" t="s">
        <v>905</v>
      </c>
      <c r="B1117" s="162">
        <v>0</v>
      </c>
    </row>
    <row r="1118" s="156" customFormat="true" ht="15" customHeight="true" spans="1:2">
      <c r="A1118" s="161" t="s">
        <v>906</v>
      </c>
      <c r="B1118" s="162">
        <f>B1119+B1126+B1136+B1142+B1145</f>
        <v>3657</v>
      </c>
    </row>
    <row r="1119" s="156" customFormat="true" ht="15" customHeight="true" spans="1:2">
      <c r="A1119" s="161" t="s">
        <v>907</v>
      </c>
      <c r="B1119" s="162">
        <f>SUM(B1120:B1125)</f>
        <v>199</v>
      </c>
    </row>
    <row r="1120" s="156" customFormat="true" ht="15" customHeight="true" spans="1:2">
      <c r="A1120" s="163" t="s">
        <v>61</v>
      </c>
      <c r="B1120" s="162">
        <v>118</v>
      </c>
    </row>
    <row r="1121" s="156" customFormat="true" ht="15" customHeight="true" spans="1:2">
      <c r="A1121" s="163" t="s">
        <v>62</v>
      </c>
      <c r="B1121" s="162">
        <v>16</v>
      </c>
    </row>
    <row r="1122" s="156" customFormat="true" ht="15" customHeight="true" spans="1:2">
      <c r="A1122" s="163" t="s">
        <v>63</v>
      </c>
      <c r="B1122" s="162">
        <v>0</v>
      </c>
    </row>
    <row r="1123" s="246" customFormat="true" ht="15" customHeight="true" spans="1:3">
      <c r="A1123" s="163" t="s">
        <v>908</v>
      </c>
      <c r="B1123" s="162">
        <v>0</v>
      </c>
      <c r="C1123" s="156"/>
    </row>
    <row r="1124" s="156" customFormat="true" ht="15" customHeight="true" spans="1:8">
      <c r="A1124" s="163" t="s">
        <v>70</v>
      </c>
      <c r="B1124" s="162">
        <v>31</v>
      </c>
      <c r="G1124" s="296"/>
      <c r="H1124" s="296"/>
    </row>
    <row r="1125" s="156" customFormat="true" ht="15" customHeight="true" spans="1:2">
      <c r="A1125" s="163" t="s">
        <v>909</v>
      </c>
      <c r="B1125" s="162">
        <v>34</v>
      </c>
    </row>
    <row r="1126" s="156" customFormat="true" ht="15" customHeight="true" spans="1:2">
      <c r="A1126" s="161" t="s">
        <v>910</v>
      </c>
      <c r="B1126" s="162">
        <f>SUM(B1127:B1135)</f>
        <v>0</v>
      </c>
    </row>
    <row r="1127" s="156" customFormat="true" ht="15" customHeight="true" spans="1:2">
      <c r="A1127" s="163" t="s">
        <v>911</v>
      </c>
      <c r="B1127" s="162">
        <v>0</v>
      </c>
    </row>
    <row r="1128" s="156" customFormat="true" ht="15" customHeight="true" spans="1:2">
      <c r="A1128" s="163" t="s">
        <v>912</v>
      </c>
      <c r="B1128" s="162">
        <v>0</v>
      </c>
    </row>
    <row r="1129" s="156" customFormat="true" ht="15" customHeight="true" spans="1:2">
      <c r="A1129" s="163" t="s">
        <v>913</v>
      </c>
      <c r="B1129" s="162">
        <v>0</v>
      </c>
    </row>
    <row r="1130" s="156" customFormat="true" ht="15" customHeight="true" spans="1:2">
      <c r="A1130" s="163" t="s">
        <v>914</v>
      </c>
      <c r="B1130" s="162">
        <v>0</v>
      </c>
    </row>
    <row r="1131" s="156" customFormat="true" ht="15" customHeight="true" spans="1:2">
      <c r="A1131" s="163" t="s">
        <v>915</v>
      </c>
      <c r="B1131" s="162">
        <v>0</v>
      </c>
    </row>
    <row r="1132" s="246" customFormat="true" ht="15" customHeight="true" spans="1:8">
      <c r="A1132" s="163" t="s">
        <v>916</v>
      </c>
      <c r="B1132" s="162">
        <v>0</v>
      </c>
      <c r="C1132" s="156"/>
      <c r="G1132" s="297"/>
      <c r="H1132" s="297"/>
    </row>
    <row r="1133" s="156" customFormat="true" ht="15" customHeight="true" spans="1:2">
      <c r="A1133" s="163" t="s">
        <v>917</v>
      </c>
      <c r="B1133" s="162">
        <v>0</v>
      </c>
    </row>
    <row r="1134" s="156" customFormat="true" ht="15" customHeight="true" spans="1:2">
      <c r="A1134" s="163" t="s">
        <v>918</v>
      </c>
      <c r="B1134" s="162">
        <v>0</v>
      </c>
    </row>
    <row r="1135" s="156" customFormat="true" ht="15" customHeight="true" spans="1:2">
      <c r="A1135" s="163" t="s">
        <v>919</v>
      </c>
      <c r="B1135" s="162">
        <v>0</v>
      </c>
    </row>
    <row r="1136" s="156" customFormat="true" ht="15" customHeight="true" spans="1:2">
      <c r="A1136" s="161" t="s">
        <v>920</v>
      </c>
      <c r="B1136" s="162">
        <f>SUM(B1137:B1141)</f>
        <v>3158</v>
      </c>
    </row>
    <row r="1137" s="156" customFormat="true" ht="15" customHeight="true" spans="1:2">
      <c r="A1137" s="163" t="s">
        <v>921</v>
      </c>
      <c r="B1137" s="162">
        <v>0</v>
      </c>
    </row>
    <row r="1138" s="156" customFormat="true" ht="15" customHeight="true" spans="1:2">
      <c r="A1138" s="163" t="s">
        <v>922</v>
      </c>
      <c r="B1138" s="162">
        <v>0</v>
      </c>
    </row>
    <row r="1139" s="246" customFormat="true" ht="15" customHeight="true" spans="1:3">
      <c r="A1139" s="163" t="s">
        <v>923</v>
      </c>
      <c r="B1139" s="162">
        <v>0</v>
      </c>
      <c r="C1139" s="156"/>
    </row>
    <row r="1140" s="156" customFormat="true" ht="15" customHeight="true" spans="1:2">
      <c r="A1140" s="163" t="s">
        <v>924</v>
      </c>
      <c r="B1140" s="162">
        <v>0</v>
      </c>
    </row>
    <row r="1141" s="156" customFormat="true" ht="15" customHeight="true" spans="1:2">
      <c r="A1141" s="163" t="s">
        <v>925</v>
      </c>
      <c r="B1141" s="162">
        <v>3158</v>
      </c>
    </row>
    <row r="1142" s="156" customFormat="true" ht="15" customHeight="true" spans="1:2">
      <c r="A1142" s="161" t="s">
        <v>926</v>
      </c>
      <c r="B1142" s="162">
        <f>SUM(B1143:B1144)</f>
        <v>0</v>
      </c>
    </row>
    <row r="1143" s="156" customFormat="true" ht="15" customHeight="true" spans="1:2">
      <c r="A1143" s="163" t="s">
        <v>927</v>
      </c>
      <c r="B1143" s="162">
        <v>0</v>
      </c>
    </row>
    <row r="1144" s="156" customFormat="true" ht="15" customHeight="true" spans="1:2">
      <c r="A1144" s="163" t="s">
        <v>928</v>
      </c>
      <c r="B1144" s="162">
        <v>0</v>
      </c>
    </row>
    <row r="1145" s="156" customFormat="true" ht="15" customHeight="true" spans="1:2">
      <c r="A1145" s="161" t="s">
        <v>929</v>
      </c>
      <c r="B1145" s="162">
        <f>B1146</f>
        <v>300</v>
      </c>
    </row>
    <row r="1146" s="246" customFormat="true" ht="15" customHeight="true" spans="1:3">
      <c r="A1146" s="163" t="s">
        <v>930</v>
      </c>
      <c r="B1146" s="162">
        <v>300</v>
      </c>
      <c r="C1146" s="156"/>
    </row>
    <row r="1147" s="156" customFormat="true" ht="15" customHeight="true" spans="1:2">
      <c r="A1147" s="161" t="s">
        <v>931</v>
      </c>
      <c r="B1147" s="162">
        <f>SUM(B1148:B1156)</f>
        <v>0</v>
      </c>
    </row>
    <row r="1148" s="156" customFormat="true" ht="15" customHeight="true" spans="1:2">
      <c r="A1148" s="161" t="s">
        <v>932</v>
      </c>
      <c r="B1148" s="162">
        <v>0</v>
      </c>
    </row>
    <row r="1149" s="156" customFormat="true" ht="15" customHeight="true" spans="1:2">
      <c r="A1149" s="161" t="s">
        <v>933</v>
      </c>
      <c r="B1149" s="162">
        <v>0</v>
      </c>
    </row>
    <row r="1150" s="156" customFormat="true" ht="15" customHeight="true" spans="1:2">
      <c r="A1150" s="161" t="s">
        <v>934</v>
      </c>
      <c r="B1150" s="162">
        <v>0</v>
      </c>
    </row>
    <row r="1151" s="156" customFormat="true" ht="15" customHeight="true" spans="1:2">
      <c r="A1151" s="161" t="s">
        <v>935</v>
      </c>
      <c r="B1151" s="162">
        <v>0</v>
      </c>
    </row>
    <row r="1152" s="156" customFormat="true" ht="15" customHeight="true" spans="1:2">
      <c r="A1152" s="161" t="s">
        <v>936</v>
      </c>
      <c r="B1152" s="162">
        <v>0</v>
      </c>
    </row>
    <row r="1153" s="246" customFormat="true" ht="15" customHeight="true" spans="1:3">
      <c r="A1153" s="161" t="s">
        <v>937</v>
      </c>
      <c r="B1153" s="162">
        <v>0</v>
      </c>
      <c r="C1153" s="156"/>
    </row>
    <row r="1154" s="246" customFormat="true" ht="15" customHeight="true" spans="1:3">
      <c r="A1154" s="161" t="s">
        <v>938</v>
      </c>
      <c r="B1154" s="162">
        <v>0</v>
      </c>
      <c r="C1154" s="156"/>
    </row>
    <row r="1155" s="156" customFormat="true" ht="15" customHeight="true" spans="1:2">
      <c r="A1155" s="161" t="s">
        <v>939</v>
      </c>
      <c r="B1155" s="162">
        <v>0</v>
      </c>
    </row>
    <row r="1156" s="156" customFormat="true" ht="15" customHeight="true" spans="1:2">
      <c r="A1156" s="161" t="s">
        <v>940</v>
      </c>
      <c r="B1156" s="162">
        <v>0</v>
      </c>
    </row>
    <row r="1157" s="156" customFormat="true" ht="15" customHeight="true" spans="1:2">
      <c r="A1157" s="161" t="s">
        <v>941</v>
      </c>
      <c r="B1157" s="162">
        <f>B1158+B1185+B1200</f>
        <v>11237</v>
      </c>
    </row>
    <row r="1158" s="156" customFormat="true" ht="15" customHeight="true" spans="1:2">
      <c r="A1158" s="161" t="s">
        <v>942</v>
      </c>
      <c r="B1158" s="162">
        <f>SUM(B1159:B1184)</f>
        <v>10364</v>
      </c>
    </row>
    <row r="1159" s="156" customFormat="true" ht="15" customHeight="true" spans="1:2">
      <c r="A1159" s="163" t="s">
        <v>61</v>
      </c>
      <c r="B1159" s="162">
        <v>2897</v>
      </c>
    </row>
    <row r="1160" s="156" customFormat="true" ht="15" customHeight="true" spans="1:2">
      <c r="A1160" s="163" t="s">
        <v>62</v>
      </c>
      <c r="B1160" s="162">
        <v>103</v>
      </c>
    </row>
    <row r="1161" s="156" customFormat="true" ht="15" customHeight="true" spans="1:2">
      <c r="A1161" s="163" t="s">
        <v>63</v>
      </c>
      <c r="B1161" s="162">
        <v>0</v>
      </c>
    </row>
    <row r="1162" s="156" customFormat="true" ht="15" customHeight="true" spans="1:2">
      <c r="A1162" s="163" t="s">
        <v>943</v>
      </c>
      <c r="B1162" s="162">
        <v>146</v>
      </c>
    </row>
    <row r="1163" s="156" customFormat="true" ht="15" customHeight="true" spans="1:2">
      <c r="A1163" s="163" t="s">
        <v>944</v>
      </c>
      <c r="B1163" s="162">
        <v>1474</v>
      </c>
    </row>
    <row r="1164" s="246" customFormat="true" ht="15" customHeight="true" spans="1:3">
      <c r="A1164" s="163" t="s">
        <v>945</v>
      </c>
      <c r="B1164" s="162">
        <v>0</v>
      </c>
      <c r="C1164" s="156"/>
    </row>
    <row r="1165" s="156" customFormat="true" ht="15" customHeight="true" spans="1:2">
      <c r="A1165" s="163" t="s">
        <v>946</v>
      </c>
      <c r="B1165" s="162">
        <v>0</v>
      </c>
    </row>
    <row r="1166" s="156" customFormat="true" ht="15" customHeight="true" spans="1:2">
      <c r="A1166" s="163" t="s">
        <v>947</v>
      </c>
      <c r="B1166" s="162">
        <v>158</v>
      </c>
    </row>
    <row r="1167" s="156" customFormat="true" ht="15" customHeight="true" spans="1:2">
      <c r="A1167" s="163" t="s">
        <v>948</v>
      </c>
      <c r="B1167" s="162">
        <v>62</v>
      </c>
    </row>
    <row r="1168" s="156" customFormat="true" ht="15" customHeight="true" spans="1:2">
      <c r="A1168" s="163" t="s">
        <v>949</v>
      </c>
      <c r="B1168" s="162">
        <v>0</v>
      </c>
    </row>
    <row r="1169" s="156" customFormat="true" ht="15" customHeight="true" spans="1:2">
      <c r="A1169" s="163" t="s">
        <v>950</v>
      </c>
      <c r="B1169" s="162">
        <v>77</v>
      </c>
    </row>
    <row r="1170" s="156" customFormat="true" ht="15" customHeight="true" spans="1:2">
      <c r="A1170" s="163" t="s">
        <v>951</v>
      </c>
      <c r="B1170" s="162">
        <v>0</v>
      </c>
    </row>
    <row r="1171" s="156" customFormat="true" ht="15" customHeight="true" spans="1:2">
      <c r="A1171" s="163" t="s">
        <v>952</v>
      </c>
      <c r="B1171" s="162">
        <v>0</v>
      </c>
    </row>
    <row r="1172" s="156" customFormat="true" ht="15" customHeight="true" spans="1:2">
      <c r="A1172" s="163" t="s">
        <v>953</v>
      </c>
      <c r="B1172" s="162">
        <v>0</v>
      </c>
    </row>
    <row r="1173" s="156" customFormat="true" ht="15" customHeight="true" spans="1:2">
      <c r="A1173" s="163" t="s">
        <v>954</v>
      </c>
      <c r="B1173" s="162">
        <v>0</v>
      </c>
    </row>
    <row r="1174" s="156" customFormat="true" ht="15" customHeight="true" spans="1:2">
      <c r="A1174" s="163" t="s">
        <v>955</v>
      </c>
      <c r="B1174" s="162">
        <v>0</v>
      </c>
    </row>
    <row r="1175" s="156" customFormat="true" ht="15" customHeight="true" spans="1:2">
      <c r="A1175" s="163" t="s">
        <v>956</v>
      </c>
      <c r="B1175" s="162">
        <v>0</v>
      </c>
    </row>
    <row r="1176" s="156" customFormat="true" ht="15" customHeight="true" spans="1:2">
      <c r="A1176" s="163" t="s">
        <v>957</v>
      </c>
      <c r="B1176" s="162">
        <v>0</v>
      </c>
    </row>
    <row r="1177" s="246" customFormat="true" ht="15" customHeight="true" spans="1:3">
      <c r="A1177" s="163" t="s">
        <v>958</v>
      </c>
      <c r="B1177" s="162">
        <v>0</v>
      </c>
      <c r="C1177" s="156"/>
    </row>
    <row r="1178" s="156" customFormat="true" ht="15" customHeight="true" spans="1:2">
      <c r="A1178" s="163" t="s">
        <v>959</v>
      </c>
      <c r="B1178" s="162">
        <v>0</v>
      </c>
    </row>
    <row r="1179" s="156" customFormat="true" ht="15" customHeight="true" spans="1:2">
      <c r="A1179" s="163" t="s">
        <v>960</v>
      </c>
      <c r="B1179" s="162">
        <v>0</v>
      </c>
    </row>
    <row r="1180" s="246" customFormat="true" ht="15" customHeight="true" spans="1:3">
      <c r="A1180" s="163" t="s">
        <v>961</v>
      </c>
      <c r="B1180" s="162">
        <v>0</v>
      </c>
      <c r="C1180" s="156"/>
    </row>
    <row r="1181" s="156" customFormat="true" ht="15" customHeight="true" spans="1:2">
      <c r="A1181" s="163" t="s">
        <v>962</v>
      </c>
      <c r="B1181" s="162">
        <v>0</v>
      </c>
    </row>
    <row r="1182" s="156" customFormat="true" ht="15" customHeight="true" spans="1:2">
      <c r="A1182" s="163" t="s">
        <v>963</v>
      </c>
      <c r="B1182" s="162">
        <v>0</v>
      </c>
    </row>
    <row r="1183" s="156" customFormat="true" ht="15" customHeight="true" spans="1:2">
      <c r="A1183" s="163" t="s">
        <v>70</v>
      </c>
      <c r="B1183" s="162">
        <v>3270</v>
      </c>
    </row>
    <row r="1184" s="156" customFormat="true" ht="15" customHeight="true" spans="1:2">
      <c r="A1184" s="163" t="s">
        <v>964</v>
      </c>
      <c r="B1184" s="162">
        <v>2177</v>
      </c>
    </row>
    <row r="1185" s="156" customFormat="true" ht="15" customHeight="true" spans="1:2">
      <c r="A1185" s="161" t="s">
        <v>965</v>
      </c>
      <c r="B1185" s="162">
        <f>SUM(B1186:B1199)</f>
        <v>873</v>
      </c>
    </row>
    <row r="1186" s="156" customFormat="true" ht="15" customHeight="true" spans="1:2">
      <c r="A1186" s="163" t="s">
        <v>61</v>
      </c>
      <c r="B1186" s="162">
        <v>20</v>
      </c>
    </row>
    <row r="1187" s="156" customFormat="true" ht="15" customHeight="true" spans="1:2">
      <c r="A1187" s="163" t="s">
        <v>62</v>
      </c>
      <c r="B1187" s="162">
        <v>74</v>
      </c>
    </row>
    <row r="1188" s="156" customFormat="true" ht="15" customHeight="true" spans="1:2">
      <c r="A1188" s="163" t="s">
        <v>63</v>
      </c>
      <c r="B1188" s="162">
        <v>0</v>
      </c>
    </row>
    <row r="1189" s="156" customFormat="true" ht="15" customHeight="true" spans="1:2">
      <c r="A1189" s="163" t="s">
        <v>966</v>
      </c>
      <c r="B1189" s="162">
        <v>281</v>
      </c>
    </row>
    <row r="1190" s="156" customFormat="true" ht="15" customHeight="true" spans="1:2">
      <c r="A1190" s="163" t="s">
        <v>967</v>
      </c>
      <c r="B1190" s="162">
        <v>0</v>
      </c>
    </row>
    <row r="1191" s="156" customFormat="true" ht="15" customHeight="true" spans="1:2">
      <c r="A1191" s="163" t="s">
        <v>968</v>
      </c>
      <c r="B1191" s="162">
        <v>0</v>
      </c>
    </row>
    <row r="1192" s="156" customFormat="true" ht="15" customHeight="true" spans="1:2">
      <c r="A1192" s="163" t="s">
        <v>969</v>
      </c>
      <c r="B1192" s="162">
        <v>0</v>
      </c>
    </row>
    <row r="1193" s="156" customFormat="true" ht="15" customHeight="true" spans="1:2">
      <c r="A1193" s="163" t="s">
        <v>970</v>
      </c>
      <c r="B1193" s="162">
        <v>310</v>
      </c>
    </row>
    <row r="1194" s="156" customFormat="true" ht="15" customHeight="true" spans="1:2">
      <c r="A1194" s="163" t="s">
        <v>971</v>
      </c>
      <c r="B1194" s="162">
        <v>0</v>
      </c>
    </row>
    <row r="1195" s="156" customFormat="true" ht="15" customHeight="true" spans="1:2">
      <c r="A1195" s="163" t="s">
        <v>972</v>
      </c>
      <c r="B1195" s="162">
        <v>0</v>
      </c>
    </row>
    <row r="1196" s="156" customFormat="true" ht="15" customHeight="true" spans="1:2">
      <c r="A1196" s="163" t="s">
        <v>973</v>
      </c>
      <c r="B1196" s="162">
        <v>0</v>
      </c>
    </row>
    <row r="1197" s="156" customFormat="true" ht="15" customHeight="true" spans="1:2">
      <c r="A1197" s="163" t="s">
        <v>974</v>
      </c>
      <c r="B1197" s="162">
        <v>0</v>
      </c>
    </row>
    <row r="1198" s="246" customFormat="true" ht="15" customHeight="true" spans="1:3">
      <c r="A1198" s="163" t="s">
        <v>975</v>
      </c>
      <c r="B1198" s="162">
        <v>0</v>
      </c>
      <c r="C1198" s="156"/>
    </row>
    <row r="1199" s="156" customFormat="true" ht="15" customHeight="true" spans="1:2">
      <c r="A1199" s="163" t="s">
        <v>976</v>
      </c>
      <c r="B1199" s="162">
        <v>188</v>
      </c>
    </row>
    <row r="1200" s="156" customFormat="true" ht="15" customHeight="true" spans="1:2">
      <c r="A1200" s="161" t="s">
        <v>977</v>
      </c>
      <c r="B1200" s="162">
        <f>B1201</f>
        <v>0</v>
      </c>
    </row>
    <row r="1201" s="156" customFormat="true" ht="15" customHeight="true" spans="1:2">
      <c r="A1201" s="163" t="s">
        <v>978</v>
      </c>
      <c r="B1201" s="162">
        <v>0</v>
      </c>
    </row>
    <row r="1202" s="156" customFormat="true" ht="15" customHeight="true" spans="1:2">
      <c r="A1202" s="161" t="s">
        <v>979</v>
      </c>
      <c r="B1202" s="162">
        <f>SUM(B1203,B1214,B1218)</f>
        <v>69728</v>
      </c>
    </row>
    <row r="1203" s="156" customFormat="true" ht="15" customHeight="true" spans="1:2">
      <c r="A1203" s="161" t="s">
        <v>980</v>
      </c>
      <c r="B1203" s="162">
        <f>SUM(B1204:B1213)</f>
        <v>25057</v>
      </c>
    </row>
    <row r="1204" s="246" customFormat="true" ht="15" customHeight="true" spans="1:3">
      <c r="A1204" s="163" t="s">
        <v>981</v>
      </c>
      <c r="B1204" s="162">
        <v>0</v>
      </c>
      <c r="C1204" s="156"/>
    </row>
    <row r="1205" s="156" customFormat="true" ht="15" customHeight="true" spans="1:2">
      <c r="A1205" s="163" t="s">
        <v>982</v>
      </c>
      <c r="B1205" s="162">
        <v>307</v>
      </c>
    </row>
    <row r="1206" s="156" customFormat="true" ht="15" customHeight="true" spans="1:2">
      <c r="A1206" s="163" t="s">
        <v>983</v>
      </c>
      <c r="B1206" s="162">
        <v>4943</v>
      </c>
    </row>
    <row r="1207" s="246" customFormat="true" ht="15" customHeight="true" spans="1:3">
      <c r="A1207" s="163" t="s">
        <v>984</v>
      </c>
      <c r="B1207" s="162">
        <v>0</v>
      </c>
      <c r="C1207" s="156"/>
    </row>
    <row r="1208" s="156" customFormat="true" ht="15" customHeight="true" spans="1:2">
      <c r="A1208" s="163" t="s">
        <v>985</v>
      </c>
      <c r="B1208" s="162">
        <v>3309</v>
      </c>
    </row>
    <row r="1209" s="156" customFormat="true" ht="15" customHeight="true" spans="1:2">
      <c r="A1209" s="163" t="s">
        <v>986</v>
      </c>
      <c r="B1209" s="162">
        <v>257</v>
      </c>
    </row>
    <row r="1210" s="156" customFormat="true" ht="15" customHeight="true" spans="1:2">
      <c r="A1210" s="163" t="s">
        <v>987</v>
      </c>
      <c r="B1210" s="162">
        <v>51</v>
      </c>
    </row>
    <row r="1211" s="156" customFormat="true" ht="15" customHeight="true" spans="1:2">
      <c r="A1211" s="163" t="s">
        <v>988</v>
      </c>
      <c r="B1211" s="162">
        <v>11116</v>
      </c>
    </row>
    <row r="1212" s="156" customFormat="true" ht="15" customHeight="true" spans="1:2">
      <c r="A1212" s="163" t="s">
        <v>989</v>
      </c>
      <c r="B1212" s="162">
        <v>0</v>
      </c>
    </row>
    <row r="1213" s="156" customFormat="true" ht="15" customHeight="true" spans="1:2">
      <c r="A1213" s="163" t="s">
        <v>990</v>
      </c>
      <c r="B1213" s="162">
        <v>5074</v>
      </c>
    </row>
    <row r="1214" s="156" customFormat="true" ht="15" customHeight="true" spans="1:2">
      <c r="A1214" s="161" t="s">
        <v>991</v>
      </c>
      <c r="B1214" s="162">
        <f>SUM(B1215:B1217)</f>
        <v>42633</v>
      </c>
    </row>
    <row r="1215" s="156" customFormat="true" ht="15" customHeight="true" spans="1:2">
      <c r="A1215" s="163" t="s">
        <v>992</v>
      </c>
      <c r="B1215" s="162">
        <v>42426</v>
      </c>
    </row>
    <row r="1216" s="156" customFormat="true" ht="15" customHeight="true" spans="1:2">
      <c r="A1216" s="163" t="s">
        <v>993</v>
      </c>
      <c r="B1216" s="162">
        <v>0</v>
      </c>
    </row>
    <row r="1217" s="156" customFormat="true" ht="15" customHeight="true" spans="1:2">
      <c r="A1217" s="163" t="s">
        <v>994</v>
      </c>
      <c r="B1217" s="162">
        <v>207</v>
      </c>
    </row>
    <row r="1218" s="156" customFormat="true" ht="15" customHeight="true" spans="1:2">
      <c r="A1218" s="161" t="s">
        <v>995</v>
      </c>
      <c r="B1218" s="162">
        <f>SUM(B1219:B1221)</f>
        <v>2038</v>
      </c>
    </row>
    <row r="1219" s="246" customFormat="true" ht="15" customHeight="true" spans="1:3">
      <c r="A1219" s="163" t="s">
        <v>996</v>
      </c>
      <c r="B1219" s="162">
        <v>0</v>
      </c>
      <c r="C1219" s="156"/>
    </row>
    <row r="1220" s="246" customFormat="true" ht="15" customHeight="true" spans="1:8">
      <c r="A1220" s="163" t="s">
        <v>997</v>
      </c>
      <c r="B1220" s="162">
        <v>1303</v>
      </c>
      <c r="C1220" s="156"/>
      <c r="E1220" s="297"/>
      <c r="G1220" s="297"/>
      <c r="H1220" s="297"/>
    </row>
    <row r="1221" s="156" customFormat="true" ht="15" customHeight="true" spans="1:8">
      <c r="A1221" s="163" t="s">
        <v>998</v>
      </c>
      <c r="B1221" s="162">
        <v>735</v>
      </c>
      <c r="E1221" s="296"/>
      <c r="G1221" s="296"/>
      <c r="H1221" s="296"/>
    </row>
    <row r="1222" s="156" customFormat="true" ht="15" customHeight="true" spans="1:2">
      <c r="A1222" s="161" t="s">
        <v>999</v>
      </c>
      <c r="B1222" s="162">
        <f>SUM(B1223,B1238,B1252,B1257,B1263)</f>
        <v>6703</v>
      </c>
    </row>
    <row r="1223" s="156" customFormat="true" ht="15" customHeight="true" spans="1:2">
      <c r="A1223" s="161" t="s">
        <v>1000</v>
      </c>
      <c r="B1223" s="162">
        <f>SUM(B1224:B1237)</f>
        <v>167</v>
      </c>
    </row>
    <row r="1224" s="156" customFormat="true" ht="15" customHeight="true" spans="1:2">
      <c r="A1224" s="163" t="s">
        <v>61</v>
      </c>
      <c r="B1224" s="162">
        <v>0</v>
      </c>
    </row>
    <row r="1225" s="156" customFormat="true" ht="15" customHeight="true" spans="1:2">
      <c r="A1225" s="163" t="s">
        <v>62</v>
      </c>
      <c r="B1225" s="162">
        <v>21</v>
      </c>
    </row>
    <row r="1226" s="156" customFormat="true" ht="15" customHeight="true" spans="1:2">
      <c r="A1226" s="163" t="s">
        <v>63</v>
      </c>
      <c r="B1226" s="162">
        <v>0</v>
      </c>
    </row>
    <row r="1227" s="156" customFormat="true" ht="15" customHeight="true" spans="1:2">
      <c r="A1227" s="163" t="s">
        <v>1001</v>
      </c>
      <c r="B1227" s="162">
        <v>0</v>
      </c>
    </row>
    <row r="1228" s="156" customFormat="true" ht="15" customHeight="true" spans="1:2">
      <c r="A1228" s="163" t="s">
        <v>1002</v>
      </c>
      <c r="B1228" s="162">
        <v>1</v>
      </c>
    </row>
    <row r="1229" s="156" customFormat="true" ht="15" customHeight="true" spans="1:2">
      <c r="A1229" s="163" t="s">
        <v>1003</v>
      </c>
      <c r="B1229" s="162">
        <v>0</v>
      </c>
    </row>
    <row r="1230" s="156" customFormat="true" ht="15" customHeight="true" spans="1:2">
      <c r="A1230" s="163" t="s">
        <v>1004</v>
      </c>
      <c r="B1230" s="162">
        <v>0</v>
      </c>
    </row>
    <row r="1231" s="156" customFormat="true" ht="15" customHeight="true" spans="1:8">
      <c r="A1231" s="163" t="s">
        <v>1005</v>
      </c>
      <c r="B1231" s="162">
        <v>0</v>
      </c>
      <c r="H1231" s="296"/>
    </row>
    <row r="1232" s="156" customFormat="true" ht="15" customHeight="true" spans="1:8">
      <c r="A1232" s="163" t="s">
        <v>1006</v>
      </c>
      <c r="B1232" s="162">
        <v>0</v>
      </c>
      <c r="G1232" s="296"/>
      <c r="H1232" s="296"/>
    </row>
    <row r="1233" s="156" customFormat="true" ht="15" customHeight="true" spans="1:2">
      <c r="A1233" s="163" t="s">
        <v>1007</v>
      </c>
      <c r="B1233" s="162">
        <v>0</v>
      </c>
    </row>
    <row r="1234" s="156" customFormat="true" ht="15" customHeight="true" spans="1:2">
      <c r="A1234" s="163" t="s">
        <v>1008</v>
      </c>
      <c r="B1234" s="162">
        <v>0</v>
      </c>
    </row>
    <row r="1235" s="156" customFormat="true" ht="15" customHeight="true" spans="1:2">
      <c r="A1235" s="163" t="s">
        <v>1009</v>
      </c>
      <c r="B1235" s="162">
        <v>0</v>
      </c>
    </row>
    <row r="1236" s="156" customFormat="true" ht="15" customHeight="true" spans="1:2">
      <c r="A1236" s="163" t="s">
        <v>70</v>
      </c>
      <c r="B1236" s="162">
        <v>0</v>
      </c>
    </row>
    <row r="1237" s="156" customFormat="true" ht="15" customHeight="true" spans="1:2">
      <c r="A1237" s="163" t="s">
        <v>1010</v>
      </c>
      <c r="B1237" s="162">
        <v>145</v>
      </c>
    </row>
    <row r="1238" s="156" customFormat="true" ht="15" customHeight="true" spans="1:2">
      <c r="A1238" s="161" t="s">
        <v>1011</v>
      </c>
      <c r="B1238" s="162">
        <f>SUM(B1239:B1251)</f>
        <v>4</v>
      </c>
    </row>
    <row r="1239" s="156" customFormat="true" ht="15" customHeight="true" spans="1:2">
      <c r="A1239" s="163" t="s">
        <v>61</v>
      </c>
      <c r="B1239" s="162">
        <v>0</v>
      </c>
    </row>
    <row r="1240" s="156" customFormat="true" ht="15" customHeight="true" spans="1:2">
      <c r="A1240" s="163" t="s">
        <v>62</v>
      </c>
      <c r="B1240" s="162">
        <v>0</v>
      </c>
    </row>
    <row r="1241" s="156" customFormat="true" ht="15" customHeight="true" spans="1:2">
      <c r="A1241" s="163" t="s">
        <v>63</v>
      </c>
      <c r="B1241" s="162">
        <v>0</v>
      </c>
    </row>
    <row r="1242" s="156" customFormat="true" ht="15" customHeight="true" spans="1:2">
      <c r="A1242" s="163" t="s">
        <v>1012</v>
      </c>
      <c r="B1242" s="162">
        <v>0</v>
      </c>
    </row>
    <row r="1243" s="156" customFormat="true" ht="15" customHeight="true" spans="1:2">
      <c r="A1243" s="163" t="s">
        <v>1013</v>
      </c>
      <c r="B1243" s="162">
        <v>0</v>
      </c>
    </row>
    <row r="1244" s="156" customFormat="true" ht="15" customHeight="true" spans="1:2">
      <c r="A1244" s="163" t="s">
        <v>1014</v>
      </c>
      <c r="B1244" s="162">
        <v>0</v>
      </c>
    </row>
    <row r="1245" s="156" customFormat="true" ht="15" customHeight="true" spans="1:2">
      <c r="A1245" s="163" t="s">
        <v>1015</v>
      </c>
      <c r="B1245" s="162">
        <v>0</v>
      </c>
    </row>
    <row r="1246" s="156" customFormat="true" ht="15" customHeight="true" spans="1:2">
      <c r="A1246" s="163" t="s">
        <v>1016</v>
      </c>
      <c r="B1246" s="162">
        <v>0</v>
      </c>
    </row>
    <row r="1247" s="156" customFormat="true" ht="15" customHeight="true" spans="1:2">
      <c r="A1247" s="163" t="s">
        <v>1017</v>
      </c>
      <c r="B1247" s="162">
        <v>0</v>
      </c>
    </row>
    <row r="1248" s="156" customFormat="true" ht="15" customHeight="true" spans="1:2">
      <c r="A1248" s="163" t="s">
        <v>1018</v>
      </c>
      <c r="B1248" s="162">
        <v>0</v>
      </c>
    </row>
    <row r="1249" s="156" customFormat="true" ht="15" customHeight="true" spans="1:2">
      <c r="A1249" s="163" t="s">
        <v>1019</v>
      </c>
      <c r="B1249" s="162">
        <v>0</v>
      </c>
    </row>
    <row r="1250" s="156" customFormat="true" ht="15" customHeight="true" spans="1:2">
      <c r="A1250" s="163" t="s">
        <v>70</v>
      </c>
      <c r="B1250" s="162">
        <v>0</v>
      </c>
    </row>
    <row r="1251" s="156" customFormat="true" ht="15" customHeight="true" spans="1:2">
      <c r="A1251" s="163" t="s">
        <v>1020</v>
      </c>
      <c r="B1251" s="162">
        <v>4</v>
      </c>
    </row>
    <row r="1252" s="156" customFormat="true" ht="15" customHeight="true" spans="1:2">
      <c r="A1252" s="161" t="s">
        <v>1021</v>
      </c>
      <c r="B1252" s="162">
        <f>SUM(B1253:B1256)</f>
        <v>0</v>
      </c>
    </row>
    <row r="1253" s="156" customFormat="true" ht="15" customHeight="true" spans="1:2">
      <c r="A1253" s="163" t="s">
        <v>1022</v>
      </c>
      <c r="B1253" s="162">
        <v>0</v>
      </c>
    </row>
    <row r="1254" s="156" customFormat="true" ht="15" customHeight="true" spans="1:2">
      <c r="A1254" s="163" t="s">
        <v>1023</v>
      </c>
      <c r="B1254" s="162">
        <v>0</v>
      </c>
    </row>
    <row r="1255" s="156" customFormat="true" ht="15" customHeight="true" spans="1:2">
      <c r="A1255" s="163" t="s">
        <v>1024</v>
      </c>
      <c r="B1255" s="162">
        <v>0</v>
      </c>
    </row>
    <row r="1256" s="156" customFormat="true" ht="15" customHeight="true" spans="1:2">
      <c r="A1256" s="163" t="s">
        <v>1025</v>
      </c>
      <c r="B1256" s="162">
        <v>0</v>
      </c>
    </row>
    <row r="1257" s="156" customFormat="true" ht="15" customHeight="true" spans="1:2">
      <c r="A1257" s="161" t="s">
        <v>1026</v>
      </c>
      <c r="B1257" s="162">
        <f>SUM(B1258:B1262)</f>
        <v>2084</v>
      </c>
    </row>
    <row r="1258" s="156" customFormat="true" ht="15" customHeight="true" spans="1:2">
      <c r="A1258" s="163" t="s">
        <v>1027</v>
      </c>
      <c r="B1258" s="162">
        <v>406</v>
      </c>
    </row>
    <row r="1259" s="156" customFormat="true" ht="15" customHeight="true" spans="1:2">
      <c r="A1259" s="163" t="s">
        <v>1028</v>
      </c>
      <c r="B1259" s="162">
        <v>126</v>
      </c>
    </row>
    <row r="1260" s="156" customFormat="true" ht="15" customHeight="true" spans="1:2">
      <c r="A1260" s="163" t="s">
        <v>1029</v>
      </c>
      <c r="B1260" s="162">
        <v>970</v>
      </c>
    </row>
    <row r="1261" s="156" customFormat="true" ht="15" customHeight="true" spans="1:2">
      <c r="A1261" s="163" t="s">
        <v>1030</v>
      </c>
      <c r="B1261" s="162">
        <v>0</v>
      </c>
    </row>
    <row r="1262" s="156" customFormat="true" ht="15" customHeight="true" spans="1:2">
      <c r="A1262" s="163" t="s">
        <v>1031</v>
      </c>
      <c r="B1262" s="162">
        <v>582</v>
      </c>
    </row>
    <row r="1263" s="156" customFormat="true" ht="15" customHeight="true" spans="1:2">
      <c r="A1263" s="161" t="s">
        <v>1032</v>
      </c>
      <c r="B1263" s="162">
        <f>SUM(B1264:B1274)</f>
        <v>4448</v>
      </c>
    </row>
    <row r="1264" s="156" customFormat="true" ht="15" customHeight="true" spans="1:2">
      <c r="A1264" s="163" t="s">
        <v>1033</v>
      </c>
      <c r="B1264" s="162">
        <v>0</v>
      </c>
    </row>
    <row r="1265" s="156" customFormat="true" ht="15" customHeight="true" spans="1:2">
      <c r="A1265" s="163" t="s">
        <v>1034</v>
      </c>
      <c r="B1265" s="162">
        <v>0</v>
      </c>
    </row>
    <row r="1266" s="156" customFormat="true" ht="15" customHeight="true" spans="1:2">
      <c r="A1266" s="163" t="s">
        <v>1035</v>
      </c>
      <c r="B1266" s="162">
        <v>0</v>
      </c>
    </row>
    <row r="1267" s="156" customFormat="true" ht="15" customHeight="true" spans="1:2">
      <c r="A1267" s="163" t="s">
        <v>1036</v>
      </c>
      <c r="B1267" s="162">
        <v>0</v>
      </c>
    </row>
    <row r="1268" s="156" customFormat="true" ht="15" customHeight="true" spans="1:2">
      <c r="A1268" s="163" t="s">
        <v>1037</v>
      </c>
      <c r="B1268" s="162">
        <v>0</v>
      </c>
    </row>
    <row r="1269" s="156" customFormat="true" ht="15" customHeight="true" spans="1:2">
      <c r="A1269" s="163" t="s">
        <v>1038</v>
      </c>
      <c r="B1269" s="162">
        <v>0</v>
      </c>
    </row>
    <row r="1270" s="246" customFormat="true" ht="15" customHeight="true" spans="1:3">
      <c r="A1270" s="163" t="s">
        <v>1039</v>
      </c>
      <c r="B1270" s="162">
        <v>0</v>
      </c>
      <c r="C1270" s="156"/>
    </row>
    <row r="1271" s="156" customFormat="true" ht="15" customHeight="true" spans="1:2">
      <c r="A1271" s="163" t="s">
        <v>1040</v>
      </c>
      <c r="B1271" s="162">
        <v>4448</v>
      </c>
    </row>
    <row r="1272" s="156" customFormat="true" ht="15" customHeight="true" spans="1:2">
      <c r="A1272" s="163" t="s">
        <v>1041</v>
      </c>
      <c r="B1272" s="162">
        <v>0</v>
      </c>
    </row>
    <row r="1273" s="156" customFormat="true" ht="15" customHeight="true" spans="1:2">
      <c r="A1273" s="163" t="s">
        <v>1042</v>
      </c>
      <c r="B1273" s="162">
        <v>0</v>
      </c>
    </row>
    <row r="1274" s="156" customFormat="true" ht="15" customHeight="true" spans="1:2">
      <c r="A1274" s="163" t="s">
        <v>1043</v>
      </c>
      <c r="B1274" s="162">
        <v>0</v>
      </c>
    </row>
    <row r="1275" s="156" customFormat="true" ht="15" customHeight="true" spans="1:2">
      <c r="A1275" s="161" t="s">
        <v>1044</v>
      </c>
      <c r="B1275" s="162">
        <f>B1276+B1288+B1294+B1300+B1308+B1321+B1325+B1331</f>
        <v>17813</v>
      </c>
    </row>
    <row r="1276" s="156" customFormat="true" ht="15" customHeight="true" spans="1:2">
      <c r="A1276" s="161" t="s">
        <v>1045</v>
      </c>
      <c r="B1276" s="162">
        <f>SUM(B1277:B1287)</f>
        <v>9228</v>
      </c>
    </row>
    <row r="1277" s="156" customFormat="true" ht="15" customHeight="true" spans="1:2">
      <c r="A1277" s="163" t="s">
        <v>61</v>
      </c>
      <c r="B1277" s="162">
        <v>2506</v>
      </c>
    </row>
    <row r="1278" s="156" customFormat="true" ht="15" customHeight="true" spans="1:2">
      <c r="A1278" s="163" t="s">
        <v>62</v>
      </c>
      <c r="B1278" s="162">
        <v>288</v>
      </c>
    </row>
    <row r="1279" s="156" customFormat="true" ht="15" customHeight="true" spans="1:2">
      <c r="A1279" s="163" t="s">
        <v>63</v>
      </c>
      <c r="B1279" s="162">
        <v>92</v>
      </c>
    </row>
    <row r="1280" s="156" customFormat="true" ht="15" customHeight="true" spans="1:2">
      <c r="A1280" s="163" t="s">
        <v>1046</v>
      </c>
      <c r="B1280" s="162">
        <v>0</v>
      </c>
    </row>
    <row r="1281" s="156" customFormat="true" ht="15" customHeight="true" spans="1:2">
      <c r="A1281" s="163" t="s">
        <v>1047</v>
      </c>
      <c r="B1281" s="162">
        <v>0</v>
      </c>
    </row>
    <row r="1282" s="156" customFormat="true" ht="15" customHeight="true" spans="1:2">
      <c r="A1282" s="163" t="s">
        <v>1048</v>
      </c>
      <c r="B1282" s="162">
        <v>500</v>
      </c>
    </row>
    <row r="1283" s="246" customFormat="true" ht="15" customHeight="true" spans="1:3">
      <c r="A1283" s="163" t="s">
        <v>1049</v>
      </c>
      <c r="B1283" s="162">
        <v>0</v>
      </c>
      <c r="C1283" s="156"/>
    </row>
    <row r="1284" s="156" customFormat="true" ht="15" customHeight="true" spans="1:2">
      <c r="A1284" s="163" t="s">
        <v>1050</v>
      </c>
      <c r="B1284" s="162">
        <v>1264</v>
      </c>
    </row>
    <row r="1285" s="156" customFormat="true" ht="15" customHeight="true" spans="1:2">
      <c r="A1285" s="163" t="s">
        <v>1051</v>
      </c>
      <c r="B1285" s="162">
        <v>10</v>
      </c>
    </row>
    <row r="1286" s="156" customFormat="true" ht="15" customHeight="true" spans="1:2">
      <c r="A1286" s="163" t="s">
        <v>70</v>
      </c>
      <c r="B1286" s="162">
        <v>707</v>
      </c>
    </row>
    <row r="1287" s="156" customFormat="true" ht="15" customHeight="true" spans="1:2">
      <c r="A1287" s="163" t="s">
        <v>1052</v>
      </c>
      <c r="B1287" s="162">
        <v>3861</v>
      </c>
    </row>
    <row r="1288" s="156" customFormat="true" ht="15" customHeight="true" spans="1:2">
      <c r="A1288" s="161" t="s">
        <v>1053</v>
      </c>
      <c r="B1288" s="162">
        <f>SUM(B1289:B1293)</f>
        <v>2490</v>
      </c>
    </row>
    <row r="1289" s="156" customFormat="true" ht="15" customHeight="true" spans="1:2">
      <c r="A1289" s="163" t="s">
        <v>61</v>
      </c>
      <c r="B1289" s="162">
        <v>531</v>
      </c>
    </row>
    <row r="1290" s="156" customFormat="true" ht="15" customHeight="true" spans="1:2">
      <c r="A1290" s="163" t="s">
        <v>62</v>
      </c>
      <c r="B1290" s="162">
        <v>0</v>
      </c>
    </row>
    <row r="1291" s="156" customFormat="true" ht="15" customHeight="true" spans="1:2">
      <c r="A1291" s="163" t="s">
        <v>63</v>
      </c>
      <c r="B1291" s="162">
        <v>0</v>
      </c>
    </row>
    <row r="1292" s="156" customFormat="true" ht="15" customHeight="true" spans="1:2">
      <c r="A1292" s="163" t="s">
        <v>1054</v>
      </c>
      <c r="B1292" s="162">
        <v>1855</v>
      </c>
    </row>
    <row r="1293" s="156" customFormat="true" ht="15" customHeight="true" spans="1:2">
      <c r="A1293" s="163" t="s">
        <v>1055</v>
      </c>
      <c r="B1293" s="162">
        <v>104</v>
      </c>
    </row>
    <row r="1294" s="156" customFormat="true" ht="15" customHeight="true" spans="1:2">
      <c r="A1294" s="161" t="s">
        <v>1056</v>
      </c>
      <c r="B1294" s="162">
        <f>SUM(B1295:B1299)</f>
        <v>1153</v>
      </c>
    </row>
    <row r="1295" s="156" customFormat="true" ht="15" customHeight="true" spans="1:2">
      <c r="A1295" s="163" t="s">
        <v>61</v>
      </c>
      <c r="B1295" s="162">
        <v>254</v>
      </c>
    </row>
    <row r="1296" s="156" customFormat="true" ht="15" customHeight="true" spans="1:2">
      <c r="A1296" s="163" t="s">
        <v>62</v>
      </c>
      <c r="B1296" s="162">
        <v>0</v>
      </c>
    </row>
    <row r="1297" s="156" customFormat="true" ht="15" customHeight="true" spans="1:2">
      <c r="A1297" s="163" t="s">
        <v>63</v>
      </c>
      <c r="B1297" s="162">
        <v>0</v>
      </c>
    </row>
    <row r="1298" s="156" customFormat="true" ht="15" customHeight="true" spans="1:2">
      <c r="A1298" s="163" t="s">
        <v>1057</v>
      </c>
      <c r="B1298" s="162">
        <v>537</v>
      </c>
    </row>
    <row r="1299" s="156" customFormat="true" ht="15" customHeight="true" spans="1:2">
      <c r="A1299" s="163" t="s">
        <v>1058</v>
      </c>
      <c r="B1299" s="162">
        <v>362</v>
      </c>
    </row>
    <row r="1300" s="246" customFormat="true" ht="15" customHeight="true" spans="1:8">
      <c r="A1300" s="161" t="s">
        <v>1059</v>
      </c>
      <c r="B1300" s="162">
        <f>SUM(B1301:B1307)</f>
        <v>626</v>
      </c>
      <c r="C1300" s="156"/>
      <c r="E1300" s="297"/>
      <c r="G1300" s="297"/>
      <c r="H1300" s="297"/>
    </row>
    <row r="1301" s="246" customFormat="true" ht="15" customHeight="true" spans="1:8">
      <c r="A1301" s="163" t="s">
        <v>61</v>
      </c>
      <c r="B1301" s="162">
        <v>148</v>
      </c>
      <c r="C1301" s="156"/>
      <c r="G1301" s="297"/>
      <c r="H1301" s="297"/>
    </row>
    <row r="1302" s="156" customFormat="true" ht="15" customHeight="true" spans="1:2">
      <c r="A1302" s="163" t="s">
        <v>62</v>
      </c>
      <c r="B1302" s="162">
        <v>0</v>
      </c>
    </row>
    <row r="1303" s="156" customFormat="true" ht="15" customHeight="true" spans="1:2">
      <c r="A1303" s="163" t="s">
        <v>63</v>
      </c>
      <c r="B1303" s="162">
        <v>0</v>
      </c>
    </row>
    <row r="1304" s="156" customFormat="true" ht="15" customHeight="true" spans="1:2">
      <c r="A1304" s="163" t="s">
        <v>1060</v>
      </c>
      <c r="B1304" s="162">
        <v>124</v>
      </c>
    </row>
    <row r="1305" s="156" customFormat="true" ht="15" customHeight="true" spans="1:2">
      <c r="A1305" s="163" t="s">
        <v>1061</v>
      </c>
      <c r="B1305" s="162">
        <v>0</v>
      </c>
    </row>
    <row r="1306" s="156" customFormat="true" ht="15" customHeight="true" spans="1:8">
      <c r="A1306" s="163" t="s">
        <v>70</v>
      </c>
      <c r="B1306" s="162">
        <v>245</v>
      </c>
      <c r="G1306" s="296"/>
      <c r="H1306" s="296"/>
    </row>
    <row r="1307" s="156" customFormat="true" ht="15" customHeight="true" spans="1:2">
      <c r="A1307" s="163" t="s">
        <v>1062</v>
      </c>
      <c r="B1307" s="162">
        <v>109</v>
      </c>
    </row>
    <row r="1308" s="156" customFormat="true" ht="15" customHeight="true" spans="1:2">
      <c r="A1308" s="161" t="s">
        <v>1063</v>
      </c>
      <c r="B1308" s="162">
        <f>SUM(B1309:B1320)</f>
        <v>96</v>
      </c>
    </row>
    <row r="1309" s="156" customFormat="true" ht="15" customHeight="true" spans="1:7">
      <c r="A1309" s="163" t="s">
        <v>61</v>
      </c>
      <c r="B1309" s="162">
        <v>0</v>
      </c>
      <c r="G1309" s="296"/>
    </row>
    <row r="1310" s="156" customFormat="true" ht="15" customHeight="true" spans="1:8">
      <c r="A1310" s="163" t="s">
        <v>62</v>
      </c>
      <c r="B1310" s="162">
        <v>0</v>
      </c>
      <c r="E1310" s="296"/>
      <c r="G1310" s="296"/>
      <c r="H1310" s="296"/>
    </row>
    <row r="1311" s="156" customFormat="true" ht="15" customHeight="true" spans="1:8">
      <c r="A1311" s="163" t="s">
        <v>63</v>
      </c>
      <c r="B1311" s="162">
        <v>0</v>
      </c>
      <c r="E1311" s="296"/>
      <c r="G1311" s="296"/>
      <c r="H1311" s="296"/>
    </row>
    <row r="1312" s="156" customFormat="true" ht="15" customHeight="true" spans="1:2">
      <c r="A1312" s="163" t="s">
        <v>1064</v>
      </c>
      <c r="B1312" s="162">
        <v>0</v>
      </c>
    </row>
    <row r="1313" s="156" customFormat="true" ht="15" customHeight="true" spans="1:2">
      <c r="A1313" s="163" t="s">
        <v>1065</v>
      </c>
      <c r="B1313" s="162">
        <v>20</v>
      </c>
    </row>
    <row r="1314" s="156" customFormat="true" ht="15" customHeight="true" spans="1:2">
      <c r="A1314" s="163" t="s">
        <v>1066</v>
      </c>
      <c r="B1314" s="162">
        <v>0</v>
      </c>
    </row>
    <row r="1315" s="156" customFormat="true" ht="15" customHeight="true" spans="1:2">
      <c r="A1315" s="163" t="s">
        <v>1067</v>
      </c>
      <c r="B1315" s="162">
        <v>0</v>
      </c>
    </row>
    <row r="1316" s="156" customFormat="true" ht="15" customHeight="true" spans="1:2">
      <c r="A1316" s="163" t="s">
        <v>1068</v>
      </c>
      <c r="B1316" s="162">
        <v>0</v>
      </c>
    </row>
    <row r="1317" s="246" customFormat="true" ht="15" customHeight="true" spans="1:3">
      <c r="A1317" s="163" t="s">
        <v>1069</v>
      </c>
      <c r="B1317" s="162">
        <v>0</v>
      </c>
      <c r="C1317" s="156"/>
    </row>
    <row r="1318" s="246" customFormat="true" ht="15" customHeight="true" spans="1:3">
      <c r="A1318" s="163" t="s">
        <v>1070</v>
      </c>
      <c r="B1318" s="162">
        <v>0</v>
      </c>
      <c r="C1318" s="156"/>
    </row>
    <row r="1319" s="156" customFormat="true" ht="15" customHeight="true" spans="1:2">
      <c r="A1319" s="163" t="s">
        <v>1071</v>
      </c>
      <c r="B1319" s="162">
        <v>0</v>
      </c>
    </row>
    <row r="1320" s="156" customFormat="true" ht="15" customHeight="true" spans="1:2">
      <c r="A1320" s="163" t="s">
        <v>1072</v>
      </c>
      <c r="B1320" s="162">
        <v>76</v>
      </c>
    </row>
    <row r="1321" s="156" customFormat="true" ht="15" customHeight="true" spans="1:2">
      <c r="A1321" s="161" t="s">
        <v>1073</v>
      </c>
      <c r="B1321" s="162">
        <f>SUM(B1322:B1324)</f>
        <v>2911</v>
      </c>
    </row>
    <row r="1322" s="156" customFormat="true" ht="15" customHeight="true" spans="1:2">
      <c r="A1322" s="163" t="s">
        <v>1074</v>
      </c>
      <c r="B1322" s="162">
        <v>2263</v>
      </c>
    </row>
    <row r="1323" s="156" customFormat="true" ht="15" customHeight="true" spans="1:2">
      <c r="A1323" s="163" t="s">
        <v>1075</v>
      </c>
      <c r="B1323" s="162">
        <v>648</v>
      </c>
    </row>
    <row r="1324" s="156" customFormat="true" ht="15" customHeight="true" spans="1:2">
      <c r="A1324" s="163" t="s">
        <v>1076</v>
      </c>
      <c r="B1324" s="162">
        <v>0</v>
      </c>
    </row>
    <row r="1325" s="156" customFormat="true" ht="15" customHeight="true" spans="1:2">
      <c r="A1325" s="161" t="s">
        <v>1077</v>
      </c>
      <c r="B1325" s="162">
        <f>SUM(B1326:B1330)</f>
        <v>278</v>
      </c>
    </row>
    <row r="1326" s="156" customFormat="true" ht="15" customHeight="true" spans="1:2">
      <c r="A1326" s="163" t="s">
        <v>1078</v>
      </c>
      <c r="B1326" s="162">
        <v>202</v>
      </c>
    </row>
    <row r="1327" s="156" customFormat="true" ht="15" customHeight="true" spans="1:2">
      <c r="A1327" s="163" t="s">
        <v>1079</v>
      </c>
      <c r="B1327" s="162">
        <v>71</v>
      </c>
    </row>
    <row r="1328" s="156" customFormat="true" ht="15" customHeight="true" spans="1:2">
      <c r="A1328" s="163" t="s">
        <v>1080</v>
      </c>
      <c r="B1328" s="162">
        <v>0</v>
      </c>
    </row>
    <row r="1329" s="156" customFormat="true" ht="15" customHeight="true" spans="1:2">
      <c r="A1329" s="163" t="s">
        <v>1081</v>
      </c>
      <c r="B1329" s="162">
        <v>0</v>
      </c>
    </row>
    <row r="1330" s="156" customFormat="true" ht="15" customHeight="true" spans="1:2">
      <c r="A1330" s="163" t="s">
        <v>1082</v>
      </c>
      <c r="B1330" s="162">
        <v>5</v>
      </c>
    </row>
    <row r="1331" s="156" customFormat="true" ht="15" customHeight="true" spans="1:2">
      <c r="A1331" s="161" t="s">
        <v>1083</v>
      </c>
      <c r="B1331" s="162">
        <v>1031</v>
      </c>
    </row>
    <row r="1332" s="156" customFormat="true" ht="15" customHeight="true" spans="1:2">
      <c r="A1332" s="161" t="s">
        <v>1084</v>
      </c>
      <c r="B1332" s="162">
        <f>B1333</f>
        <v>8544</v>
      </c>
    </row>
    <row r="1333" s="246" customFormat="true" ht="15" customHeight="true" spans="1:3">
      <c r="A1333" s="161" t="s">
        <v>940</v>
      </c>
      <c r="B1333" s="162">
        <f>B1334</f>
        <v>8544</v>
      </c>
      <c r="C1333" s="156"/>
    </row>
    <row r="1334" s="156" customFormat="true" ht="15" customHeight="true" spans="1:2">
      <c r="A1334" s="163" t="s">
        <v>225</v>
      </c>
      <c r="B1334" s="162">
        <v>8544</v>
      </c>
    </row>
    <row r="1335" s="156" customFormat="true" ht="15" customHeight="true" spans="1:2">
      <c r="A1335" s="161" t="s">
        <v>1085</v>
      </c>
      <c r="B1335" s="162">
        <f>SUM(B1336:B1338)</f>
        <v>54097</v>
      </c>
    </row>
    <row r="1336" s="156" customFormat="true" ht="15" customHeight="true" spans="1:2">
      <c r="A1336" s="161" t="s">
        <v>1086</v>
      </c>
      <c r="B1336" s="162">
        <v>0</v>
      </c>
    </row>
    <row r="1337" s="156" customFormat="true" ht="15" customHeight="true" spans="1:2">
      <c r="A1337" s="161" t="s">
        <v>1087</v>
      </c>
      <c r="B1337" s="162">
        <v>0</v>
      </c>
    </row>
    <row r="1338" s="156" customFormat="true" ht="15" customHeight="true" spans="1:2">
      <c r="A1338" s="161" t="s">
        <v>1088</v>
      </c>
      <c r="B1338" s="162">
        <f>SUM(B1339:B1342)</f>
        <v>54097</v>
      </c>
    </row>
    <row r="1339" s="156" customFormat="true" ht="15" customHeight="true" spans="1:2">
      <c r="A1339" s="163" t="s">
        <v>1089</v>
      </c>
      <c r="B1339" s="162">
        <v>53238</v>
      </c>
    </row>
    <row r="1340" s="156" customFormat="true" ht="15" customHeight="true" spans="1:2">
      <c r="A1340" s="163" t="s">
        <v>1090</v>
      </c>
      <c r="B1340" s="162">
        <v>0</v>
      </c>
    </row>
    <row r="1341" s="156" customFormat="true" ht="15" customHeight="true" spans="1:2">
      <c r="A1341" s="163" t="s">
        <v>1091</v>
      </c>
      <c r="B1341" s="162">
        <v>115</v>
      </c>
    </row>
    <row r="1342" s="156" customFormat="true" ht="15" customHeight="true" spans="1:2">
      <c r="A1342" s="163" t="s">
        <v>1092</v>
      </c>
      <c r="B1342" s="162">
        <v>744</v>
      </c>
    </row>
    <row r="1343" s="156" customFormat="true" ht="15" customHeight="true" spans="1:2">
      <c r="A1343" s="161" t="s">
        <v>1093</v>
      </c>
      <c r="B1343" s="162">
        <f>SUM(B1344:B1346)</f>
        <v>246</v>
      </c>
    </row>
    <row r="1344" s="156" customFormat="true" ht="15" customHeight="true" spans="1:2">
      <c r="A1344" s="161" t="s">
        <v>1094</v>
      </c>
      <c r="B1344" s="162">
        <v>0</v>
      </c>
    </row>
    <row r="1345" s="156" customFormat="true" ht="15" customHeight="true" spans="1:2">
      <c r="A1345" s="161" t="s">
        <v>1095</v>
      </c>
      <c r="B1345" s="162">
        <v>0</v>
      </c>
    </row>
    <row r="1346" s="156" customFormat="true" ht="15" customHeight="true" spans="1:5">
      <c r="A1346" s="161" t="s">
        <v>1096</v>
      </c>
      <c r="B1346" s="162">
        <v>246</v>
      </c>
      <c r="E1346" s="171"/>
    </row>
    <row r="1347" s="156" customFormat="true" ht="15" customHeight="true" spans="1:2">
      <c r="A1347" s="179" t="s">
        <v>1097</v>
      </c>
      <c r="B1347" s="298">
        <f>1594706+3758</f>
        <v>1598464</v>
      </c>
    </row>
    <row r="1348" s="156" customFormat="true" ht="15" customHeight="true" spans="1:2">
      <c r="A1348" s="153"/>
      <c r="B1348" s="153"/>
    </row>
    <row r="1349" s="156" customFormat="true" ht="15" customHeight="true" spans="1:2">
      <c r="A1349" s="182" t="s">
        <v>1098</v>
      </c>
      <c r="B1349" s="259">
        <v>3148</v>
      </c>
    </row>
    <row r="1350" s="156" customFormat="true" ht="15" customHeight="true" spans="1:4">
      <c r="A1350" s="182" t="s">
        <v>1099</v>
      </c>
      <c r="B1350" s="217">
        <f>SUM(B1351:B1354)</f>
        <v>255796</v>
      </c>
      <c r="D1350" s="299"/>
    </row>
    <row r="1351" s="156" customFormat="true" ht="15" customHeight="true" spans="1:2">
      <c r="A1351" s="166" t="s">
        <v>1100</v>
      </c>
      <c r="B1351" s="232">
        <v>161203</v>
      </c>
    </row>
    <row r="1352" s="156" customFormat="true" ht="15" customHeight="true" spans="1:2">
      <c r="A1352" s="166" t="s">
        <v>1101</v>
      </c>
      <c r="B1352" s="232">
        <v>4966</v>
      </c>
    </row>
    <row r="1353" s="156" customFormat="true" ht="15" customHeight="true" spans="1:2">
      <c r="A1353" s="166" t="s">
        <v>1102</v>
      </c>
      <c r="B1353" s="232">
        <v>86220</v>
      </c>
    </row>
    <row r="1354" s="156" customFormat="true" ht="15" customHeight="true" spans="1:2">
      <c r="A1354" s="166" t="s">
        <v>1103</v>
      </c>
      <c r="B1354" s="232">
        <v>3407</v>
      </c>
    </row>
    <row r="1355" s="156" customFormat="true" ht="15" customHeight="true" spans="1:2">
      <c r="A1355" s="169" t="s">
        <v>1104</v>
      </c>
      <c r="B1355" s="260">
        <f>B1356+B1357</f>
        <v>0</v>
      </c>
    </row>
    <row r="1356" s="156" customFormat="true" ht="15" customHeight="true" spans="1:2">
      <c r="A1356" s="261" t="s">
        <v>1105</v>
      </c>
      <c r="B1356" s="262"/>
    </row>
    <row r="1357" s="156" customFormat="true" ht="15" customHeight="true" spans="1:2">
      <c r="A1357" s="261" t="s">
        <v>1106</v>
      </c>
      <c r="B1357" s="262"/>
    </row>
    <row r="1358" s="156" customFormat="true" ht="15" customHeight="true" spans="1:2">
      <c r="A1358" s="169" t="s">
        <v>1107</v>
      </c>
      <c r="B1358" s="217">
        <f>B1359+B1367+B1371</f>
        <v>0</v>
      </c>
    </row>
    <row r="1359" s="156" customFormat="true" ht="15" customHeight="true" spans="1:2">
      <c r="A1359" s="182" t="s">
        <v>1108</v>
      </c>
      <c r="B1359" s="217">
        <f>SUM(B1360:B1366)</f>
        <v>0</v>
      </c>
    </row>
    <row r="1360" s="156" customFormat="true" ht="15" customHeight="true" spans="1:2">
      <c r="A1360" s="215" t="s">
        <v>1109</v>
      </c>
      <c r="B1360" s="232"/>
    </row>
    <row r="1361" s="156" customFormat="true" ht="15" customHeight="true" spans="1:2">
      <c r="A1361" s="215" t="s">
        <v>1110</v>
      </c>
      <c r="B1361" s="232"/>
    </row>
    <row r="1362" s="156" customFormat="true" ht="15" customHeight="true" spans="1:2">
      <c r="A1362" s="215" t="s">
        <v>1111</v>
      </c>
      <c r="B1362" s="232"/>
    </row>
    <row r="1363" s="156" customFormat="true" ht="15" customHeight="true" spans="1:2">
      <c r="A1363" s="215" t="s">
        <v>1112</v>
      </c>
      <c r="B1363" s="232"/>
    </row>
    <row r="1364" s="156" customFormat="true" ht="15" customHeight="true" spans="1:2">
      <c r="A1364" s="215" t="s">
        <v>1113</v>
      </c>
      <c r="B1364" s="232"/>
    </row>
    <row r="1365" s="156" customFormat="true" ht="15" customHeight="true" spans="1:2">
      <c r="A1365" s="263" t="s">
        <v>41</v>
      </c>
      <c r="B1365" s="232"/>
    </row>
    <row r="1366" s="156" customFormat="true" ht="15" customHeight="true" spans="1:2">
      <c r="A1366" s="263" t="s">
        <v>1114</v>
      </c>
      <c r="B1366" s="232"/>
    </row>
    <row r="1367" s="156" customFormat="true" ht="15" customHeight="true" spans="1:2">
      <c r="A1367" s="264" t="s">
        <v>1115</v>
      </c>
      <c r="B1367" s="217">
        <f>B1368+B1369+B1370</f>
        <v>0</v>
      </c>
    </row>
    <row r="1368" s="156" customFormat="true" ht="15" customHeight="true" spans="1:2">
      <c r="A1368" s="215" t="s">
        <v>1116</v>
      </c>
      <c r="B1368" s="232"/>
    </row>
    <row r="1369" s="156" customFormat="true" ht="15" customHeight="true" spans="1:2">
      <c r="A1369" s="215" t="s">
        <v>1117</v>
      </c>
      <c r="B1369" s="232"/>
    </row>
    <row r="1370" s="156" customFormat="true" ht="15" customHeight="true" spans="1:2">
      <c r="A1370" s="265" t="s">
        <v>1118</v>
      </c>
      <c r="B1370" s="232"/>
    </row>
    <row r="1371" s="156" customFormat="true" ht="15" customHeight="true" spans="1:2">
      <c r="A1371" s="169" t="s">
        <v>1119</v>
      </c>
      <c r="B1371" s="217"/>
    </row>
    <row r="1372" s="156" customFormat="true" ht="15" customHeight="true" spans="1:2">
      <c r="A1372" s="266" t="s">
        <v>1120</v>
      </c>
      <c r="B1372" s="217">
        <v>97908</v>
      </c>
    </row>
    <row r="1373" s="156" customFormat="true" ht="15" customHeight="true" spans="1:2">
      <c r="A1373" s="266" t="s">
        <v>1121</v>
      </c>
      <c r="B1373" s="217">
        <v>8333</v>
      </c>
    </row>
    <row r="1374" s="156" customFormat="true" ht="15" customHeight="true" spans="1:2">
      <c r="A1374" s="266" t="s">
        <v>1122</v>
      </c>
      <c r="B1374" s="217"/>
    </row>
    <row r="1375" s="156" customFormat="true" ht="15" customHeight="true" spans="1:2">
      <c r="A1375" s="264" t="s">
        <v>1123</v>
      </c>
      <c r="B1375" s="217">
        <v>33519</v>
      </c>
    </row>
    <row r="1376" s="156" customFormat="true" ht="15" customHeight="true" spans="1:2">
      <c r="A1376" s="174" t="s">
        <v>1124</v>
      </c>
      <c r="B1376" s="217">
        <f>B1347+B1350+B1349+B1358+B1372+B1373+B1375+B1374</f>
        <v>1997168</v>
      </c>
    </row>
    <row r="1377" s="156" customFormat="true" ht="15" customHeight="true" spans="1:2">
      <c r="A1377"/>
      <c r="B1377"/>
    </row>
    <row r="1378" s="156" customFormat="true" ht="15" customHeight="true" spans="1:3">
      <c r="A1378"/>
      <c r="B1378" s="300"/>
      <c r="C1378" s="301"/>
    </row>
    <row r="1379" s="156" customFormat="true" ht="15" customHeight="true" spans="1:3">
      <c r="A1379"/>
      <c r="B1379" s="302"/>
      <c r="C1379" s="301"/>
    </row>
    <row r="1380" s="156" customFormat="true" ht="15" customHeight="true" spans="1:3">
      <c r="A1380"/>
      <c r="B1380" s="302"/>
      <c r="C1380" s="301"/>
    </row>
    <row r="1381" s="156" customFormat="true" ht="15" customHeight="true" spans="1:3">
      <c r="A1381"/>
      <c r="B1381" s="302"/>
      <c r="C1381" s="301"/>
    </row>
    <row r="1382" s="156" customFormat="true" ht="15" customHeight="true" spans="1:2">
      <c r="A1382"/>
      <c r="B1382"/>
    </row>
    <row r="1383" s="156" customFormat="true" ht="15" customHeight="true" spans="1:2">
      <c r="A1383"/>
      <c r="B1383"/>
    </row>
    <row r="1384" s="156" customFormat="true" ht="15" customHeight="true" spans="1:2">
      <c r="A1384"/>
      <c r="B1384"/>
    </row>
    <row r="1385" spans="1:2">
      <c r="A1385"/>
      <c r="B1385"/>
    </row>
    <row r="1386" spans="1:3">
      <c r="A1386"/>
      <c r="B1386"/>
      <c r="C1386" s="303"/>
    </row>
    <row r="1387" spans="1:2">
      <c r="A1387"/>
      <c r="B1387"/>
    </row>
    <row r="1388" spans="1:2">
      <c r="A1388"/>
      <c r="B1388"/>
    </row>
    <row r="1389" spans="1:2">
      <c r="A1389"/>
      <c r="B1389"/>
    </row>
    <row r="1390" spans="1:2">
      <c r="A1390"/>
      <c r="B1390"/>
    </row>
    <row r="1391" spans="1:2">
      <c r="A1391"/>
      <c r="B1391"/>
    </row>
    <row r="1392" spans="1:2">
      <c r="A1392"/>
      <c r="B1392"/>
    </row>
    <row r="1393" spans="1:2">
      <c r="A1393"/>
      <c r="B1393"/>
    </row>
    <row r="1394" spans="1:2">
      <c r="A1394"/>
      <c r="B1394"/>
    </row>
    <row r="1395" spans="1:2">
      <c r="A1395"/>
      <c r="B1395"/>
    </row>
    <row r="1396" spans="1:2">
      <c r="A1396"/>
      <c r="B1396"/>
    </row>
    <row r="1397" spans="1:2">
      <c r="A1397"/>
      <c r="B1397"/>
    </row>
    <row r="1398" spans="1:2">
      <c r="A1398"/>
      <c r="B1398"/>
    </row>
    <row r="1399" spans="1:2">
      <c r="A1399"/>
      <c r="B1399"/>
    </row>
    <row r="1400" spans="1:2">
      <c r="A1400"/>
      <c r="B1400"/>
    </row>
    <row r="1401" spans="1:2">
      <c r="A1401"/>
      <c r="B1401"/>
    </row>
    <row r="1402" spans="1:2">
      <c r="A1402"/>
      <c r="B1402"/>
    </row>
    <row r="1403" spans="1:2">
      <c r="A1403"/>
      <c r="B1403"/>
    </row>
    <row r="1404" spans="1:2">
      <c r="A1404"/>
      <c r="B1404"/>
    </row>
    <row r="1405" spans="1:2">
      <c r="A1405"/>
      <c r="B1405"/>
    </row>
    <row r="1406" spans="1:2">
      <c r="A1406"/>
      <c r="B1406"/>
    </row>
    <row r="1407" spans="1:2">
      <c r="A1407"/>
      <c r="B1407"/>
    </row>
    <row r="1408" spans="1:2">
      <c r="A1408"/>
      <c r="B1408"/>
    </row>
    <row r="1409" spans="1:2">
      <c r="A1409"/>
      <c r="B1409"/>
    </row>
    <row r="1410" spans="1:2">
      <c r="A1410"/>
      <c r="B1410"/>
    </row>
    <row r="1411" spans="1:2">
      <c r="A1411"/>
      <c r="B1411"/>
    </row>
    <row r="1412" spans="1:2">
      <c r="A1412"/>
      <c r="B1412"/>
    </row>
    <row r="1413" spans="1:2">
      <c r="A1413"/>
      <c r="B1413"/>
    </row>
    <row r="1414" spans="1:2">
      <c r="A1414"/>
      <c r="B1414"/>
    </row>
    <row r="1415" spans="1:2">
      <c r="A1415"/>
      <c r="B1415"/>
    </row>
    <row r="1416" spans="1:2">
      <c r="A1416"/>
      <c r="B1416"/>
    </row>
    <row r="1417" spans="1:2">
      <c r="A1417"/>
      <c r="B1417"/>
    </row>
    <row r="1418" spans="1:2">
      <c r="A1418"/>
      <c r="B1418"/>
    </row>
    <row r="1419" spans="1:2">
      <c r="A1419"/>
      <c r="B1419"/>
    </row>
    <row r="1420" spans="1:2">
      <c r="A1420"/>
      <c r="B1420"/>
    </row>
    <row r="1421" spans="1:2">
      <c r="A1421"/>
      <c r="B1421"/>
    </row>
    <row r="1422" spans="1:2">
      <c r="A1422"/>
      <c r="B1422"/>
    </row>
    <row r="1423" spans="1:2">
      <c r="A1423"/>
      <c r="B1423"/>
    </row>
    <row r="1424" spans="1:2">
      <c r="A1424"/>
      <c r="B1424"/>
    </row>
    <row r="1425" spans="1:2">
      <c r="A1425"/>
      <c r="B1425"/>
    </row>
    <row r="1426" spans="1:2">
      <c r="A1426"/>
      <c r="B1426"/>
    </row>
    <row r="1427" spans="1:2">
      <c r="A1427"/>
      <c r="B1427"/>
    </row>
    <row r="1428" spans="1:2">
      <c r="A1428"/>
      <c r="B1428"/>
    </row>
    <row r="1429" spans="1:2">
      <c r="A1429"/>
      <c r="B1429"/>
    </row>
    <row r="1430" spans="1:2">
      <c r="A1430"/>
      <c r="B1430"/>
    </row>
    <row r="1431" spans="1:2">
      <c r="A1431"/>
      <c r="B1431"/>
    </row>
    <row r="1432" spans="1:2">
      <c r="A1432"/>
      <c r="B1432"/>
    </row>
    <row r="1433" spans="1:2">
      <c r="A1433"/>
      <c r="B1433"/>
    </row>
    <row r="1434" spans="1:2">
      <c r="A1434"/>
      <c r="B1434"/>
    </row>
    <row r="1435" spans="1:2">
      <c r="A1435"/>
      <c r="B1435"/>
    </row>
    <row r="1436" spans="1:2">
      <c r="A1436"/>
      <c r="B1436"/>
    </row>
    <row r="1437" spans="1:2">
      <c r="A1437"/>
      <c r="B1437"/>
    </row>
    <row r="1438" spans="1:2">
      <c r="A1438"/>
      <c r="B1438"/>
    </row>
    <row r="1439" spans="1:2">
      <c r="A1439"/>
      <c r="B1439"/>
    </row>
    <row r="1440" spans="1:2">
      <c r="A1440"/>
      <c r="B1440"/>
    </row>
    <row r="1441" spans="1:2">
      <c r="A1441"/>
      <c r="B1441"/>
    </row>
    <row r="1442" spans="1:2">
      <c r="A1442"/>
      <c r="B1442"/>
    </row>
    <row r="1443" spans="1:2">
      <c r="A1443"/>
      <c r="B1443"/>
    </row>
    <row r="1444" spans="1:2">
      <c r="A1444"/>
      <c r="B1444"/>
    </row>
    <row r="1445" spans="1:2">
      <c r="A1445"/>
      <c r="B1445"/>
    </row>
    <row r="1446" spans="1:2">
      <c r="A1446"/>
      <c r="B1446"/>
    </row>
    <row r="1447" spans="1:2">
      <c r="A1447"/>
      <c r="B1447"/>
    </row>
    <row r="1448" spans="1:2">
      <c r="A1448"/>
      <c r="B1448"/>
    </row>
    <row r="1449" spans="1:2">
      <c r="A1449"/>
      <c r="B1449"/>
    </row>
    <row r="1450" spans="1:2">
      <c r="A1450"/>
      <c r="B1450"/>
    </row>
    <row r="1451" spans="1:2">
      <c r="A1451"/>
      <c r="B1451"/>
    </row>
    <row r="1452" spans="1:2">
      <c r="A1452"/>
      <c r="B1452"/>
    </row>
    <row r="1453" spans="1:2">
      <c r="A1453"/>
      <c r="B1453"/>
    </row>
    <row r="1454" spans="1:2">
      <c r="A1454"/>
      <c r="B1454"/>
    </row>
    <row r="1455" spans="1:2">
      <c r="A1455"/>
      <c r="B1455"/>
    </row>
    <row r="1456" spans="1:2">
      <c r="A1456"/>
      <c r="B1456"/>
    </row>
    <row r="1457" spans="1:2">
      <c r="A1457"/>
      <c r="B1457"/>
    </row>
    <row r="1458" spans="1:2">
      <c r="A1458"/>
      <c r="B1458"/>
    </row>
    <row r="1459" spans="1:2">
      <c r="A1459"/>
      <c r="B1459"/>
    </row>
    <row r="1460" spans="1:2">
      <c r="A1460"/>
      <c r="B1460"/>
    </row>
    <row r="1461" spans="1:2">
      <c r="A1461"/>
      <c r="B1461"/>
    </row>
    <row r="1462" spans="1:2">
      <c r="A1462"/>
      <c r="B1462"/>
    </row>
    <row r="1463" spans="1:2">
      <c r="A1463"/>
      <c r="B1463"/>
    </row>
    <row r="1464" spans="1:2">
      <c r="A1464"/>
      <c r="B1464"/>
    </row>
    <row r="1465" spans="1:2">
      <c r="A1465"/>
      <c r="B1465"/>
    </row>
    <row r="1466" spans="1:2">
      <c r="A1466"/>
      <c r="B1466"/>
    </row>
    <row r="1467" spans="1:2">
      <c r="A1467"/>
      <c r="B1467"/>
    </row>
    <row r="1468" spans="1:2">
      <c r="A1468"/>
      <c r="B1468"/>
    </row>
    <row r="1469" spans="1:2">
      <c r="A1469"/>
      <c r="B1469"/>
    </row>
    <row r="1470" spans="1:2">
      <c r="A1470"/>
      <c r="B1470"/>
    </row>
    <row r="1471" spans="1:2">
      <c r="A1471"/>
      <c r="B1471"/>
    </row>
    <row r="1472" spans="1:2">
      <c r="A1472"/>
      <c r="B1472"/>
    </row>
    <row r="1473" spans="1:2">
      <c r="A1473"/>
      <c r="B1473"/>
    </row>
    <row r="1474" spans="1:2">
      <c r="A1474"/>
      <c r="B1474"/>
    </row>
    <row r="1475" spans="1:2">
      <c r="A1475"/>
      <c r="B1475"/>
    </row>
    <row r="1476" spans="1:2">
      <c r="A1476"/>
      <c r="B1476"/>
    </row>
    <row r="1477" spans="1:2">
      <c r="A1477"/>
      <c r="B1477"/>
    </row>
    <row r="1478" spans="1:2">
      <c r="A1478"/>
      <c r="B1478"/>
    </row>
    <row r="1479" spans="1:2">
      <c r="A1479"/>
      <c r="B1479"/>
    </row>
    <row r="1480" spans="1:2">
      <c r="A1480"/>
      <c r="B1480"/>
    </row>
    <row r="1481" spans="1:2">
      <c r="A1481"/>
      <c r="B1481"/>
    </row>
    <row r="1482" spans="1:2">
      <c r="A1482"/>
      <c r="B1482"/>
    </row>
    <row r="1483" spans="1:2">
      <c r="A1483"/>
      <c r="B1483"/>
    </row>
    <row r="1484" spans="1:2">
      <c r="A1484"/>
      <c r="B1484"/>
    </row>
    <row r="1485" spans="1:2">
      <c r="A1485"/>
      <c r="B1485"/>
    </row>
    <row r="1486" spans="1:2">
      <c r="A1486"/>
      <c r="B1486"/>
    </row>
    <row r="1487" spans="1:2">
      <c r="A1487"/>
      <c r="B1487"/>
    </row>
    <row r="1488" spans="1:2">
      <c r="A1488"/>
      <c r="B1488"/>
    </row>
    <row r="1489" spans="1:2">
      <c r="A1489"/>
      <c r="B1489"/>
    </row>
    <row r="1490" spans="1:2">
      <c r="A1490"/>
      <c r="B1490"/>
    </row>
    <row r="1491" spans="1:2">
      <c r="A1491"/>
      <c r="B1491"/>
    </row>
    <row r="1492" spans="1:2">
      <c r="A1492"/>
      <c r="B1492"/>
    </row>
    <row r="1493" spans="1:2">
      <c r="A1493"/>
      <c r="B1493"/>
    </row>
    <row r="1494" spans="1:2">
      <c r="A1494"/>
      <c r="B1494"/>
    </row>
    <row r="1495" spans="1:2">
      <c r="A1495"/>
      <c r="B1495"/>
    </row>
    <row r="1496" spans="1:2">
      <c r="A1496"/>
      <c r="B1496"/>
    </row>
    <row r="1497" spans="1:2">
      <c r="A1497"/>
      <c r="B1497"/>
    </row>
    <row r="1498" spans="1:2">
      <c r="A1498"/>
      <c r="B1498"/>
    </row>
    <row r="1499" spans="1:2">
      <c r="A1499"/>
      <c r="B1499"/>
    </row>
    <row r="1500" spans="1:2">
      <c r="A1500"/>
      <c r="B1500"/>
    </row>
    <row r="1501" spans="1:2">
      <c r="A1501"/>
      <c r="B1501"/>
    </row>
    <row r="1502" spans="1:2">
      <c r="A1502"/>
      <c r="B1502"/>
    </row>
    <row r="1503" spans="1:2">
      <c r="A1503"/>
      <c r="B1503"/>
    </row>
    <row r="1504" spans="1:2">
      <c r="A1504"/>
      <c r="B1504"/>
    </row>
    <row r="1505" spans="1:2">
      <c r="A1505"/>
      <c r="B1505"/>
    </row>
    <row r="1506" spans="1:2">
      <c r="A1506"/>
      <c r="B1506"/>
    </row>
    <row r="1507" spans="1:2">
      <c r="A1507"/>
      <c r="B1507"/>
    </row>
    <row r="1508" spans="1:2">
      <c r="A1508"/>
      <c r="B1508"/>
    </row>
    <row r="1509" spans="1:2">
      <c r="A1509"/>
      <c r="B1509"/>
    </row>
    <row r="1510" spans="1:2">
      <c r="A1510"/>
      <c r="B1510"/>
    </row>
    <row r="1511" spans="1:2">
      <c r="A1511"/>
      <c r="B1511"/>
    </row>
    <row r="1512" spans="1:2">
      <c r="A1512"/>
      <c r="B1512"/>
    </row>
    <row r="1513" spans="1:2">
      <c r="A1513"/>
      <c r="B1513"/>
    </row>
    <row r="1514" spans="1:2">
      <c r="A1514"/>
      <c r="B1514"/>
    </row>
    <row r="1515" spans="1:2">
      <c r="A1515"/>
      <c r="B1515"/>
    </row>
    <row r="1516" spans="1:2">
      <c r="A1516"/>
      <c r="B1516"/>
    </row>
    <row r="1517" spans="1:2">
      <c r="A1517"/>
      <c r="B1517"/>
    </row>
    <row r="1518" spans="1:2">
      <c r="A1518"/>
      <c r="B1518"/>
    </row>
    <row r="1519" spans="1:2">
      <c r="A1519"/>
      <c r="B1519"/>
    </row>
    <row r="1520" spans="1:2">
      <c r="A1520"/>
      <c r="B1520"/>
    </row>
    <row r="1521" spans="1:2">
      <c r="A1521"/>
      <c r="B1521"/>
    </row>
    <row r="1522" spans="1:2">
      <c r="A1522"/>
      <c r="B1522"/>
    </row>
    <row r="1523" spans="1:2">
      <c r="A1523"/>
      <c r="B1523"/>
    </row>
    <row r="1524" spans="1:2">
      <c r="A1524"/>
      <c r="B1524"/>
    </row>
    <row r="1525" spans="1:2">
      <c r="A1525"/>
      <c r="B1525"/>
    </row>
    <row r="1526" spans="1:2">
      <c r="A1526"/>
      <c r="B1526"/>
    </row>
    <row r="1527" spans="1:2">
      <c r="A1527"/>
      <c r="B1527"/>
    </row>
    <row r="1528" spans="1:2">
      <c r="A1528"/>
      <c r="B1528"/>
    </row>
    <row r="1529" spans="1:2">
      <c r="A1529"/>
      <c r="B1529"/>
    </row>
    <row r="1530" spans="1:2">
      <c r="A1530"/>
      <c r="B1530"/>
    </row>
    <row r="1531" spans="1:2">
      <c r="A1531"/>
      <c r="B1531"/>
    </row>
    <row r="1532" spans="1:2">
      <c r="A1532"/>
      <c r="B1532"/>
    </row>
    <row r="1533" spans="1:2">
      <c r="A1533"/>
      <c r="B1533"/>
    </row>
    <row r="1534" spans="1:2">
      <c r="A1534"/>
      <c r="B1534"/>
    </row>
    <row r="1535" spans="1:2">
      <c r="A1535"/>
      <c r="B1535"/>
    </row>
    <row r="1536" spans="1:2">
      <c r="A1536"/>
      <c r="B1536"/>
    </row>
    <row r="1537" spans="1:2">
      <c r="A1537"/>
      <c r="B1537"/>
    </row>
    <row r="1538" spans="1:2">
      <c r="A1538"/>
      <c r="B1538"/>
    </row>
    <row r="1539" spans="1:2">
      <c r="A1539"/>
      <c r="B1539"/>
    </row>
    <row r="1540" spans="1:2">
      <c r="A1540"/>
      <c r="B1540"/>
    </row>
    <row r="1541" spans="1:2">
      <c r="A1541"/>
      <c r="B1541"/>
    </row>
    <row r="1542" spans="1:2">
      <c r="A1542"/>
      <c r="B1542"/>
    </row>
    <row r="1543" spans="1:2">
      <c r="A1543"/>
      <c r="B1543"/>
    </row>
    <row r="1544" spans="1:2">
      <c r="A1544"/>
      <c r="B1544"/>
    </row>
    <row r="1545" spans="1:2">
      <c r="A1545"/>
      <c r="B1545"/>
    </row>
    <row r="1546" spans="1:2">
      <c r="A1546"/>
      <c r="B1546"/>
    </row>
    <row r="1547" spans="1:2">
      <c r="A1547"/>
      <c r="B1547"/>
    </row>
    <row r="1548" spans="1:2">
      <c r="A1548"/>
      <c r="B1548"/>
    </row>
    <row r="1549" spans="1:2">
      <c r="A1549"/>
      <c r="B1549"/>
    </row>
    <row r="1550" spans="1:2">
      <c r="A1550"/>
      <c r="B1550"/>
    </row>
    <row r="1551" spans="1:2">
      <c r="A1551"/>
      <c r="B1551"/>
    </row>
    <row r="1552" spans="1:2">
      <c r="A1552"/>
      <c r="B1552"/>
    </row>
    <row r="1553" spans="1:2">
      <c r="A1553"/>
      <c r="B1553"/>
    </row>
    <row r="1554" spans="1:2">
      <c r="A1554"/>
      <c r="B1554"/>
    </row>
    <row r="1555" spans="1:2">
      <c r="A1555"/>
      <c r="B1555"/>
    </row>
    <row r="1556" spans="1:2">
      <c r="A1556"/>
      <c r="B1556"/>
    </row>
    <row r="1557" spans="1:2">
      <c r="A1557"/>
      <c r="B1557"/>
    </row>
    <row r="1558" spans="1:2">
      <c r="A1558"/>
      <c r="B1558"/>
    </row>
    <row r="1559" spans="1:2">
      <c r="A1559"/>
      <c r="B1559"/>
    </row>
    <row r="1560" spans="1:2">
      <c r="A1560"/>
      <c r="B1560"/>
    </row>
    <row r="1561" spans="1:2">
      <c r="A1561"/>
      <c r="B1561"/>
    </row>
    <row r="1562" spans="1:2">
      <c r="A1562"/>
      <c r="B1562"/>
    </row>
    <row r="1563" spans="1:2">
      <c r="A1563"/>
      <c r="B1563"/>
    </row>
    <row r="1564" spans="1:2">
      <c r="A1564"/>
      <c r="B1564"/>
    </row>
    <row r="1565" spans="1:2">
      <c r="A1565"/>
      <c r="B1565"/>
    </row>
    <row r="1566" spans="1:2">
      <c r="A1566"/>
      <c r="B1566"/>
    </row>
    <row r="1567" spans="1:2">
      <c r="A1567"/>
      <c r="B1567"/>
    </row>
    <row r="1568" spans="1:2">
      <c r="A1568"/>
      <c r="B1568"/>
    </row>
    <row r="1569" spans="1:2">
      <c r="A1569"/>
      <c r="B1569"/>
    </row>
    <row r="1570" spans="1:2">
      <c r="A1570"/>
      <c r="B1570"/>
    </row>
    <row r="1571" spans="1:2">
      <c r="A1571"/>
      <c r="B1571"/>
    </row>
    <row r="1572" spans="1:2">
      <c r="A1572"/>
      <c r="B1572"/>
    </row>
    <row r="1573" spans="1:2">
      <c r="A1573"/>
      <c r="B1573"/>
    </row>
    <row r="1574" spans="1:2">
      <c r="A1574"/>
      <c r="B1574"/>
    </row>
    <row r="1575" spans="1:2">
      <c r="A1575"/>
      <c r="B1575"/>
    </row>
    <row r="1576" spans="1:2">
      <c r="A1576"/>
      <c r="B1576"/>
    </row>
    <row r="1577" spans="1:2">
      <c r="A1577"/>
      <c r="B1577"/>
    </row>
    <row r="1578" spans="1:2">
      <c r="A1578"/>
      <c r="B1578"/>
    </row>
    <row r="1579" spans="1:2">
      <c r="A1579"/>
      <c r="B1579"/>
    </row>
    <row r="1580" spans="1:2">
      <c r="A1580"/>
      <c r="B1580"/>
    </row>
    <row r="1581" spans="1:2">
      <c r="A1581"/>
      <c r="B1581"/>
    </row>
    <row r="1582" spans="1:2">
      <c r="A1582"/>
      <c r="B1582"/>
    </row>
    <row r="1583" spans="1:2">
      <c r="A1583"/>
      <c r="B1583"/>
    </row>
    <row r="1584" spans="1:2">
      <c r="A1584"/>
      <c r="B1584"/>
    </row>
    <row r="1585" spans="1:2">
      <c r="A1585"/>
      <c r="B1585"/>
    </row>
    <row r="1586" spans="1:2">
      <c r="A1586"/>
      <c r="B1586"/>
    </row>
    <row r="1587" spans="1:2">
      <c r="A1587"/>
      <c r="B1587"/>
    </row>
    <row r="1588" spans="1:2">
      <c r="A1588"/>
      <c r="B1588"/>
    </row>
    <row r="1589" spans="1:2">
      <c r="A1589"/>
      <c r="B1589"/>
    </row>
    <row r="1590" spans="1:2">
      <c r="A1590"/>
      <c r="B1590"/>
    </row>
    <row r="1591" spans="1:2">
      <c r="A1591"/>
      <c r="B1591"/>
    </row>
    <row r="1592" spans="1:2">
      <c r="A1592"/>
      <c r="B1592"/>
    </row>
    <row r="1593" spans="1:2">
      <c r="A1593"/>
      <c r="B1593"/>
    </row>
    <row r="1594" spans="1:2">
      <c r="A1594"/>
      <c r="B1594"/>
    </row>
    <row r="1595" spans="1:2">
      <c r="A1595"/>
      <c r="B1595"/>
    </row>
    <row r="1596" spans="1:2">
      <c r="A1596"/>
      <c r="B1596"/>
    </row>
    <row r="1597" spans="1:2">
      <c r="A1597"/>
      <c r="B1597"/>
    </row>
    <row r="1598" spans="1:2">
      <c r="A1598"/>
      <c r="B1598"/>
    </row>
    <row r="1599" spans="1:2">
      <c r="A1599"/>
      <c r="B1599"/>
    </row>
    <row r="1600" spans="1:2">
      <c r="A1600"/>
      <c r="B1600"/>
    </row>
    <row r="1601" spans="1:2">
      <c r="A1601"/>
      <c r="B1601"/>
    </row>
    <row r="1602" spans="1:2">
      <c r="A1602"/>
      <c r="B1602"/>
    </row>
    <row r="1603" spans="1:2">
      <c r="A1603"/>
      <c r="B1603"/>
    </row>
    <row r="1604" spans="1:2">
      <c r="A1604"/>
      <c r="B1604"/>
    </row>
    <row r="1605" spans="1:2">
      <c r="A1605"/>
      <c r="B1605"/>
    </row>
    <row r="1606" spans="1:2">
      <c r="A1606"/>
      <c r="B1606"/>
    </row>
    <row r="1607" spans="1:2">
      <c r="A1607"/>
      <c r="B1607"/>
    </row>
    <row r="1608" spans="1:2">
      <c r="A1608"/>
      <c r="B1608"/>
    </row>
    <row r="1609" spans="1:2">
      <c r="A1609"/>
      <c r="B1609"/>
    </row>
    <row r="1610" spans="1:2">
      <c r="A1610"/>
      <c r="B1610"/>
    </row>
    <row r="1611" spans="1:2">
      <c r="A1611"/>
      <c r="B1611"/>
    </row>
    <row r="1612" spans="1:2">
      <c r="A1612"/>
      <c r="B1612"/>
    </row>
    <row r="1613" spans="1:2">
      <c r="A1613"/>
      <c r="B1613"/>
    </row>
    <row r="1614" spans="1:2">
      <c r="A1614"/>
      <c r="B1614"/>
    </row>
    <row r="1615" spans="1:2">
      <c r="A1615"/>
      <c r="B1615"/>
    </row>
    <row r="1616" spans="1:2">
      <c r="A1616"/>
      <c r="B1616"/>
    </row>
    <row r="1617" spans="1:2">
      <c r="A1617"/>
      <c r="B1617"/>
    </row>
    <row r="1618" spans="1:2">
      <c r="A1618"/>
      <c r="B1618"/>
    </row>
    <row r="1619" spans="1:2">
      <c r="A1619"/>
      <c r="B1619"/>
    </row>
    <row r="1620" spans="1:2">
      <c r="A1620"/>
      <c r="B1620"/>
    </row>
    <row r="1621" spans="1:2">
      <c r="A1621"/>
      <c r="B1621"/>
    </row>
    <row r="1622" spans="1:2">
      <c r="A1622"/>
      <c r="B1622"/>
    </row>
    <row r="1623" spans="1:2">
      <c r="A1623"/>
      <c r="B1623"/>
    </row>
    <row r="1624" spans="1:2">
      <c r="A1624"/>
      <c r="B1624"/>
    </row>
    <row r="1625" spans="1:2">
      <c r="A1625"/>
      <c r="B1625"/>
    </row>
    <row r="1626" spans="1:2">
      <c r="A1626"/>
      <c r="B1626"/>
    </row>
    <row r="1627" spans="1:2">
      <c r="A1627"/>
      <c r="B1627"/>
    </row>
    <row r="1628" spans="1:2">
      <c r="A1628"/>
      <c r="B1628"/>
    </row>
    <row r="1629" spans="1:2">
      <c r="A1629"/>
      <c r="B1629"/>
    </row>
    <row r="1630" spans="1:2">
      <c r="A1630"/>
      <c r="B1630"/>
    </row>
    <row r="1631" spans="1:2">
      <c r="A1631"/>
      <c r="B1631"/>
    </row>
    <row r="1632" spans="1:2">
      <c r="A1632"/>
      <c r="B1632"/>
    </row>
    <row r="1633" spans="1:2">
      <c r="A1633"/>
      <c r="B1633"/>
    </row>
    <row r="1634" spans="1:2">
      <c r="A1634"/>
      <c r="B1634"/>
    </row>
    <row r="1635" spans="1:2">
      <c r="A1635"/>
      <c r="B1635"/>
    </row>
    <row r="1636" spans="1:2">
      <c r="A1636"/>
      <c r="B1636"/>
    </row>
    <row r="1637" spans="1:2">
      <c r="A1637"/>
      <c r="B1637"/>
    </row>
    <row r="1638" spans="1:2">
      <c r="A1638"/>
      <c r="B1638"/>
    </row>
    <row r="1639" spans="1:2">
      <c r="A1639"/>
      <c r="B1639"/>
    </row>
    <row r="1640" spans="1:2">
      <c r="A1640"/>
      <c r="B1640"/>
    </row>
    <row r="1641" spans="1:2">
      <c r="A1641"/>
      <c r="B1641"/>
    </row>
    <row r="1642" spans="1:2">
      <c r="A1642"/>
      <c r="B1642"/>
    </row>
    <row r="1643" spans="1:2">
      <c r="A1643"/>
      <c r="B1643"/>
    </row>
    <row r="1644" spans="1:2">
      <c r="A1644"/>
      <c r="B1644"/>
    </row>
    <row r="1645" spans="1:2">
      <c r="A1645"/>
      <c r="B1645"/>
    </row>
    <row r="1646" spans="1:2">
      <c r="A1646"/>
      <c r="B1646"/>
    </row>
    <row r="1647" spans="1:2">
      <c r="A1647"/>
      <c r="B1647"/>
    </row>
    <row r="1648" spans="1:2">
      <c r="A1648"/>
      <c r="B1648"/>
    </row>
    <row r="1649" spans="1:2">
      <c r="A1649"/>
      <c r="B1649"/>
    </row>
    <row r="1650" spans="1:2">
      <c r="A1650"/>
      <c r="B1650"/>
    </row>
    <row r="1651" spans="1:2">
      <c r="A1651"/>
      <c r="B1651"/>
    </row>
    <row r="1652" spans="1:2">
      <c r="A1652"/>
      <c r="B1652"/>
    </row>
    <row r="1653" spans="1:2">
      <c r="A1653"/>
      <c r="B1653"/>
    </row>
    <row r="1654" spans="1:2">
      <c r="A1654"/>
      <c r="B1654"/>
    </row>
  </sheetData>
  <mergeCells count="1">
    <mergeCell ref="A1:B1"/>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B1" workbookViewId="0">
      <selection activeCell="N24" sqref="N24"/>
    </sheetView>
  </sheetViews>
  <sheetFormatPr defaultColWidth="9" defaultRowHeight="23.25" customHeight="true" outlineLevelCol="4"/>
  <cols>
    <col min="1" max="1" width="14.125" style="127" hidden="true" customWidth="true"/>
    <col min="2" max="2" width="51.75" style="127" customWidth="true"/>
    <col min="3" max="3" width="15" style="127" customWidth="true"/>
    <col min="4" max="254" width="9" style="127"/>
    <col min="255" max="255" width="9" style="127" hidden="true" customWidth="true"/>
    <col min="256" max="256" width="51.75" style="127" customWidth="true"/>
    <col min="257" max="257" width="15" style="127" customWidth="true"/>
    <col min="258" max="262" width="9" style="127"/>
    <col min="263" max="263" width="42.75" style="127" customWidth="true"/>
    <col min="264" max="510" width="9" style="127"/>
    <col min="511" max="511" width="9" style="127" hidden="true" customWidth="true"/>
    <col min="512" max="512" width="51.75" style="127" customWidth="true"/>
    <col min="513" max="513" width="15" style="127" customWidth="true"/>
    <col min="514" max="518" width="9" style="127"/>
    <col min="519" max="519" width="42.75" style="127" customWidth="true"/>
    <col min="520" max="766" width="9" style="127"/>
    <col min="767" max="767" width="9" style="127" hidden="true" customWidth="true"/>
    <col min="768" max="768" width="51.75" style="127" customWidth="true"/>
    <col min="769" max="769" width="15" style="127" customWidth="true"/>
    <col min="770" max="774" width="9" style="127"/>
    <col min="775" max="775" width="42.75" style="127" customWidth="true"/>
    <col min="776" max="1022" width="9" style="127"/>
    <col min="1023" max="1023" width="9" style="127" hidden="true" customWidth="true"/>
    <col min="1024" max="1024" width="51.75" style="127" customWidth="true"/>
    <col min="1025" max="1025" width="15" style="127" customWidth="true"/>
    <col min="1026" max="1030" width="9" style="127"/>
    <col min="1031" max="1031" width="42.75" style="127" customWidth="true"/>
    <col min="1032" max="1278" width="9" style="127"/>
    <col min="1279" max="1279" width="9" style="127" hidden="true" customWidth="true"/>
    <col min="1280" max="1280" width="51.75" style="127" customWidth="true"/>
    <col min="1281" max="1281" width="15" style="127" customWidth="true"/>
    <col min="1282" max="1286" width="9" style="127"/>
    <col min="1287" max="1287" width="42.75" style="127" customWidth="true"/>
    <col min="1288" max="1534" width="9" style="127"/>
    <col min="1535" max="1535" width="9" style="127" hidden="true" customWidth="true"/>
    <col min="1536" max="1536" width="51.75" style="127" customWidth="true"/>
    <col min="1537" max="1537" width="15" style="127" customWidth="true"/>
    <col min="1538" max="1542" width="9" style="127"/>
    <col min="1543" max="1543" width="42.75" style="127" customWidth="true"/>
    <col min="1544" max="1790" width="9" style="127"/>
    <col min="1791" max="1791" width="9" style="127" hidden="true" customWidth="true"/>
    <col min="1792" max="1792" width="51.75" style="127" customWidth="true"/>
    <col min="1793" max="1793" width="15" style="127" customWidth="true"/>
    <col min="1794" max="1798" width="9" style="127"/>
    <col min="1799" max="1799" width="42.75" style="127" customWidth="true"/>
    <col min="1800" max="2046" width="9" style="127"/>
    <col min="2047" max="2047" width="9" style="127" hidden="true" customWidth="true"/>
    <col min="2048" max="2048" width="51.75" style="127" customWidth="true"/>
    <col min="2049" max="2049" width="15" style="127" customWidth="true"/>
    <col min="2050" max="2054" width="9" style="127"/>
    <col min="2055" max="2055" width="42.75" style="127" customWidth="true"/>
    <col min="2056" max="2302" width="9" style="127"/>
    <col min="2303" max="2303" width="9" style="127" hidden="true" customWidth="true"/>
    <col min="2304" max="2304" width="51.75" style="127" customWidth="true"/>
    <col min="2305" max="2305" width="15" style="127" customWidth="true"/>
    <col min="2306" max="2310" width="9" style="127"/>
    <col min="2311" max="2311" width="42.75" style="127" customWidth="true"/>
    <col min="2312" max="2558" width="9" style="127"/>
    <col min="2559" max="2559" width="9" style="127" hidden="true" customWidth="true"/>
    <col min="2560" max="2560" width="51.75" style="127" customWidth="true"/>
    <col min="2561" max="2561" width="15" style="127" customWidth="true"/>
    <col min="2562" max="2566" width="9" style="127"/>
    <col min="2567" max="2567" width="42.75" style="127" customWidth="true"/>
    <col min="2568" max="2814" width="9" style="127"/>
    <col min="2815" max="2815" width="9" style="127" hidden="true" customWidth="true"/>
    <col min="2816" max="2816" width="51.75" style="127" customWidth="true"/>
    <col min="2817" max="2817" width="15" style="127" customWidth="true"/>
    <col min="2818" max="2822" width="9" style="127"/>
    <col min="2823" max="2823" width="42.75" style="127" customWidth="true"/>
    <col min="2824" max="3070" width="9" style="127"/>
    <col min="3071" max="3071" width="9" style="127" hidden="true" customWidth="true"/>
    <col min="3072" max="3072" width="51.75" style="127" customWidth="true"/>
    <col min="3073" max="3073" width="15" style="127" customWidth="true"/>
    <col min="3074" max="3078" width="9" style="127"/>
    <col min="3079" max="3079" width="42.75" style="127" customWidth="true"/>
    <col min="3080" max="3326" width="9" style="127"/>
    <col min="3327" max="3327" width="9" style="127" hidden="true" customWidth="true"/>
    <col min="3328" max="3328" width="51.75" style="127" customWidth="true"/>
    <col min="3329" max="3329" width="15" style="127" customWidth="true"/>
    <col min="3330" max="3334" width="9" style="127"/>
    <col min="3335" max="3335" width="42.75" style="127" customWidth="true"/>
    <col min="3336" max="3582" width="9" style="127"/>
    <col min="3583" max="3583" width="9" style="127" hidden="true" customWidth="true"/>
    <col min="3584" max="3584" width="51.75" style="127" customWidth="true"/>
    <col min="3585" max="3585" width="15" style="127" customWidth="true"/>
    <col min="3586" max="3590" width="9" style="127"/>
    <col min="3591" max="3591" width="42.75" style="127" customWidth="true"/>
    <col min="3592" max="3838" width="9" style="127"/>
    <col min="3839" max="3839" width="9" style="127" hidden="true" customWidth="true"/>
    <col min="3840" max="3840" width="51.75" style="127" customWidth="true"/>
    <col min="3841" max="3841" width="15" style="127" customWidth="true"/>
    <col min="3842" max="3846" width="9" style="127"/>
    <col min="3847" max="3847" width="42.75" style="127" customWidth="true"/>
    <col min="3848" max="4094" width="9" style="127"/>
    <col min="4095" max="4095" width="9" style="127" hidden="true" customWidth="true"/>
    <col min="4096" max="4096" width="51.75" style="127" customWidth="true"/>
    <col min="4097" max="4097" width="15" style="127" customWidth="true"/>
    <col min="4098" max="4102" width="9" style="127"/>
    <col min="4103" max="4103" width="42.75" style="127" customWidth="true"/>
    <col min="4104" max="4350" width="9" style="127"/>
    <col min="4351" max="4351" width="9" style="127" hidden="true" customWidth="true"/>
    <col min="4352" max="4352" width="51.75" style="127" customWidth="true"/>
    <col min="4353" max="4353" width="15" style="127" customWidth="true"/>
    <col min="4354" max="4358" width="9" style="127"/>
    <col min="4359" max="4359" width="42.75" style="127" customWidth="true"/>
    <col min="4360" max="4606" width="9" style="127"/>
    <col min="4607" max="4607" width="9" style="127" hidden="true" customWidth="true"/>
    <col min="4608" max="4608" width="51.75" style="127" customWidth="true"/>
    <col min="4609" max="4609" width="15" style="127" customWidth="true"/>
    <col min="4610" max="4614" width="9" style="127"/>
    <col min="4615" max="4615" width="42.75" style="127" customWidth="true"/>
    <col min="4616" max="4862" width="9" style="127"/>
    <col min="4863" max="4863" width="9" style="127" hidden="true" customWidth="true"/>
    <col min="4864" max="4864" width="51.75" style="127" customWidth="true"/>
    <col min="4865" max="4865" width="15" style="127" customWidth="true"/>
    <col min="4866" max="4870" width="9" style="127"/>
    <col min="4871" max="4871" width="42.75" style="127" customWidth="true"/>
    <col min="4872" max="5118" width="9" style="127"/>
    <col min="5119" max="5119" width="9" style="127" hidden="true" customWidth="true"/>
    <col min="5120" max="5120" width="51.75" style="127" customWidth="true"/>
    <col min="5121" max="5121" width="15" style="127" customWidth="true"/>
    <col min="5122" max="5126" width="9" style="127"/>
    <col min="5127" max="5127" width="42.75" style="127" customWidth="true"/>
    <col min="5128" max="5374" width="9" style="127"/>
    <col min="5375" max="5375" width="9" style="127" hidden="true" customWidth="true"/>
    <col min="5376" max="5376" width="51.75" style="127" customWidth="true"/>
    <col min="5377" max="5377" width="15" style="127" customWidth="true"/>
    <col min="5378" max="5382" width="9" style="127"/>
    <col min="5383" max="5383" width="42.75" style="127" customWidth="true"/>
    <col min="5384" max="5630" width="9" style="127"/>
    <col min="5631" max="5631" width="9" style="127" hidden="true" customWidth="true"/>
    <col min="5632" max="5632" width="51.75" style="127" customWidth="true"/>
    <col min="5633" max="5633" width="15" style="127" customWidth="true"/>
    <col min="5634" max="5638" width="9" style="127"/>
    <col min="5639" max="5639" width="42.75" style="127" customWidth="true"/>
    <col min="5640" max="5886" width="9" style="127"/>
    <col min="5887" max="5887" width="9" style="127" hidden="true" customWidth="true"/>
    <col min="5888" max="5888" width="51.75" style="127" customWidth="true"/>
    <col min="5889" max="5889" width="15" style="127" customWidth="true"/>
    <col min="5890" max="5894" width="9" style="127"/>
    <col min="5895" max="5895" width="42.75" style="127" customWidth="true"/>
    <col min="5896" max="6142" width="9" style="127"/>
    <col min="6143" max="6143" width="9" style="127" hidden="true" customWidth="true"/>
    <col min="6144" max="6144" width="51.75" style="127" customWidth="true"/>
    <col min="6145" max="6145" width="15" style="127" customWidth="true"/>
    <col min="6146" max="6150" width="9" style="127"/>
    <col min="6151" max="6151" width="42.75" style="127" customWidth="true"/>
    <col min="6152" max="6398" width="9" style="127"/>
    <col min="6399" max="6399" width="9" style="127" hidden="true" customWidth="true"/>
    <col min="6400" max="6400" width="51.75" style="127" customWidth="true"/>
    <col min="6401" max="6401" width="15" style="127" customWidth="true"/>
    <col min="6402" max="6406" width="9" style="127"/>
    <col min="6407" max="6407" width="42.75" style="127" customWidth="true"/>
    <col min="6408" max="6654" width="9" style="127"/>
    <col min="6655" max="6655" width="9" style="127" hidden="true" customWidth="true"/>
    <col min="6656" max="6656" width="51.75" style="127" customWidth="true"/>
    <col min="6657" max="6657" width="15" style="127" customWidth="true"/>
    <col min="6658" max="6662" width="9" style="127"/>
    <col min="6663" max="6663" width="42.75" style="127" customWidth="true"/>
    <col min="6664" max="6910" width="9" style="127"/>
    <col min="6911" max="6911" width="9" style="127" hidden="true" customWidth="true"/>
    <col min="6912" max="6912" width="51.75" style="127" customWidth="true"/>
    <col min="6913" max="6913" width="15" style="127" customWidth="true"/>
    <col min="6914" max="6918" width="9" style="127"/>
    <col min="6919" max="6919" width="42.75" style="127" customWidth="true"/>
    <col min="6920" max="7166" width="9" style="127"/>
    <col min="7167" max="7167" width="9" style="127" hidden="true" customWidth="true"/>
    <col min="7168" max="7168" width="51.75" style="127" customWidth="true"/>
    <col min="7169" max="7169" width="15" style="127" customWidth="true"/>
    <col min="7170" max="7174" width="9" style="127"/>
    <col min="7175" max="7175" width="42.75" style="127" customWidth="true"/>
    <col min="7176" max="7422" width="9" style="127"/>
    <col min="7423" max="7423" width="9" style="127" hidden="true" customWidth="true"/>
    <col min="7424" max="7424" width="51.75" style="127" customWidth="true"/>
    <col min="7425" max="7425" width="15" style="127" customWidth="true"/>
    <col min="7426" max="7430" width="9" style="127"/>
    <col min="7431" max="7431" width="42.75" style="127" customWidth="true"/>
    <col min="7432" max="7678" width="9" style="127"/>
    <col min="7679" max="7679" width="9" style="127" hidden="true" customWidth="true"/>
    <col min="7680" max="7680" width="51.75" style="127" customWidth="true"/>
    <col min="7681" max="7681" width="15" style="127" customWidth="true"/>
    <col min="7682" max="7686" width="9" style="127"/>
    <col min="7687" max="7687" width="42.75" style="127" customWidth="true"/>
    <col min="7688" max="7934" width="9" style="127"/>
    <col min="7935" max="7935" width="9" style="127" hidden="true" customWidth="true"/>
    <col min="7936" max="7936" width="51.75" style="127" customWidth="true"/>
    <col min="7937" max="7937" width="15" style="127" customWidth="true"/>
    <col min="7938" max="7942" width="9" style="127"/>
    <col min="7943" max="7943" width="42.75" style="127" customWidth="true"/>
    <col min="7944" max="8190" width="9" style="127"/>
    <col min="8191" max="8191" width="9" style="127" hidden="true" customWidth="true"/>
    <col min="8192" max="8192" width="51.75" style="127" customWidth="true"/>
    <col min="8193" max="8193" width="15" style="127" customWidth="true"/>
    <col min="8194" max="8198" width="9" style="127"/>
    <col min="8199" max="8199" width="42.75" style="127" customWidth="true"/>
    <col min="8200" max="8446" width="9" style="127"/>
    <col min="8447" max="8447" width="9" style="127" hidden="true" customWidth="true"/>
    <col min="8448" max="8448" width="51.75" style="127" customWidth="true"/>
    <col min="8449" max="8449" width="15" style="127" customWidth="true"/>
    <col min="8450" max="8454" width="9" style="127"/>
    <col min="8455" max="8455" width="42.75" style="127" customWidth="true"/>
    <col min="8456" max="8702" width="9" style="127"/>
    <col min="8703" max="8703" width="9" style="127" hidden="true" customWidth="true"/>
    <col min="8704" max="8704" width="51.75" style="127" customWidth="true"/>
    <col min="8705" max="8705" width="15" style="127" customWidth="true"/>
    <col min="8706" max="8710" width="9" style="127"/>
    <col min="8711" max="8711" width="42.75" style="127" customWidth="true"/>
    <col min="8712" max="8958" width="9" style="127"/>
    <col min="8959" max="8959" width="9" style="127" hidden="true" customWidth="true"/>
    <col min="8960" max="8960" width="51.75" style="127" customWidth="true"/>
    <col min="8961" max="8961" width="15" style="127" customWidth="true"/>
    <col min="8962" max="8966" width="9" style="127"/>
    <col min="8967" max="8967" width="42.75" style="127" customWidth="true"/>
    <col min="8968" max="9214" width="9" style="127"/>
    <col min="9215" max="9215" width="9" style="127" hidden="true" customWidth="true"/>
    <col min="9216" max="9216" width="51.75" style="127" customWidth="true"/>
    <col min="9217" max="9217" width="15" style="127" customWidth="true"/>
    <col min="9218" max="9222" width="9" style="127"/>
    <col min="9223" max="9223" width="42.75" style="127" customWidth="true"/>
    <col min="9224" max="9470" width="9" style="127"/>
    <col min="9471" max="9471" width="9" style="127" hidden="true" customWidth="true"/>
    <col min="9472" max="9472" width="51.75" style="127" customWidth="true"/>
    <col min="9473" max="9473" width="15" style="127" customWidth="true"/>
    <col min="9474" max="9478" width="9" style="127"/>
    <col min="9479" max="9479" width="42.75" style="127" customWidth="true"/>
    <col min="9480" max="9726" width="9" style="127"/>
    <col min="9727" max="9727" width="9" style="127" hidden="true" customWidth="true"/>
    <col min="9728" max="9728" width="51.75" style="127" customWidth="true"/>
    <col min="9729" max="9729" width="15" style="127" customWidth="true"/>
    <col min="9730" max="9734" width="9" style="127"/>
    <col min="9735" max="9735" width="42.75" style="127" customWidth="true"/>
    <col min="9736" max="9982" width="9" style="127"/>
    <col min="9983" max="9983" width="9" style="127" hidden="true" customWidth="true"/>
    <col min="9984" max="9984" width="51.75" style="127" customWidth="true"/>
    <col min="9985" max="9985" width="15" style="127" customWidth="true"/>
    <col min="9986" max="9990" width="9" style="127"/>
    <col min="9991" max="9991" width="42.75" style="127" customWidth="true"/>
    <col min="9992" max="10238" width="9" style="127"/>
    <col min="10239" max="10239" width="9" style="127" hidden="true" customWidth="true"/>
    <col min="10240" max="10240" width="51.75" style="127" customWidth="true"/>
    <col min="10241" max="10241" width="15" style="127" customWidth="true"/>
    <col min="10242" max="10246" width="9" style="127"/>
    <col min="10247" max="10247" width="42.75" style="127" customWidth="true"/>
    <col min="10248" max="10494" width="9" style="127"/>
    <col min="10495" max="10495" width="9" style="127" hidden="true" customWidth="true"/>
    <col min="10496" max="10496" width="51.75" style="127" customWidth="true"/>
    <col min="10497" max="10497" width="15" style="127" customWidth="true"/>
    <col min="10498" max="10502" width="9" style="127"/>
    <col min="10503" max="10503" width="42.75" style="127" customWidth="true"/>
    <col min="10504" max="10750" width="9" style="127"/>
    <col min="10751" max="10751" width="9" style="127" hidden="true" customWidth="true"/>
    <col min="10752" max="10752" width="51.75" style="127" customWidth="true"/>
    <col min="10753" max="10753" width="15" style="127" customWidth="true"/>
    <col min="10754" max="10758" width="9" style="127"/>
    <col min="10759" max="10759" width="42.75" style="127" customWidth="true"/>
    <col min="10760" max="11006" width="9" style="127"/>
    <col min="11007" max="11007" width="9" style="127" hidden="true" customWidth="true"/>
    <col min="11008" max="11008" width="51.75" style="127" customWidth="true"/>
    <col min="11009" max="11009" width="15" style="127" customWidth="true"/>
    <col min="11010" max="11014" width="9" style="127"/>
    <col min="11015" max="11015" width="42.75" style="127" customWidth="true"/>
    <col min="11016" max="11262" width="9" style="127"/>
    <col min="11263" max="11263" width="9" style="127" hidden="true" customWidth="true"/>
    <col min="11264" max="11264" width="51.75" style="127" customWidth="true"/>
    <col min="11265" max="11265" width="15" style="127" customWidth="true"/>
    <col min="11266" max="11270" width="9" style="127"/>
    <col min="11271" max="11271" width="42.75" style="127" customWidth="true"/>
    <col min="11272" max="11518" width="9" style="127"/>
    <col min="11519" max="11519" width="9" style="127" hidden="true" customWidth="true"/>
    <col min="11520" max="11520" width="51.75" style="127" customWidth="true"/>
    <col min="11521" max="11521" width="15" style="127" customWidth="true"/>
    <col min="11522" max="11526" width="9" style="127"/>
    <col min="11527" max="11527" width="42.75" style="127" customWidth="true"/>
    <col min="11528" max="11774" width="9" style="127"/>
    <col min="11775" max="11775" width="9" style="127" hidden="true" customWidth="true"/>
    <col min="11776" max="11776" width="51.75" style="127" customWidth="true"/>
    <col min="11777" max="11777" width="15" style="127" customWidth="true"/>
    <col min="11778" max="11782" width="9" style="127"/>
    <col min="11783" max="11783" width="42.75" style="127" customWidth="true"/>
    <col min="11784" max="12030" width="9" style="127"/>
    <col min="12031" max="12031" width="9" style="127" hidden="true" customWidth="true"/>
    <col min="12032" max="12032" width="51.75" style="127" customWidth="true"/>
    <col min="12033" max="12033" width="15" style="127" customWidth="true"/>
    <col min="12034" max="12038" width="9" style="127"/>
    <col min="12039" max="12039" width="42.75" style="127" customWidth="true"/>
    <col min="12040" max="12286" width="9" style="127"/>
    <col min="12287" max="12287" width="9" style="127" hidden="true" customWidth="true"/>
    <col min="12288" max="12288" width="51.75" style="127" customWidth="true"/>
    <col min="12289" max="12289" width="15" style="127" customWidth="true"/>
    <col min="12290" max="12294" width="9" style="127"/>
    <col min="12295" max="12295" width="42.75" style="127" customWidth="true"/>
    <col min="12296" max="12542" width="9" style="127"/>
    <col min="12543" max="12543" width="9" style="127" hidden="true" customWidth="true"/>
    <col min="12544" max="12544" width="51.75" style="127" customWidth="true"/>
    <col min="12545" max="12545" width="15" style="127" customWidth="true"/>
    <col min="12546" max="12550" width="9" style="127"/>
    <col min="12551" max="12551" width="42.75" style="127" customWidth="true"/>
    <col min="12552" max="12798" width="9" style="127"/>
    <col min="12799" max="12799" width="9" style="127" hidden="true" customWidth="true"/>
    <col min="12800" max="12800" width="51.75" style="127" customWidth="true"/>
    <col min="12801" max="12801" width="15" style="127" customWidth="true"/>
    <col min="12802" max="12806" width="9" style="127"/>
    <col min="12807" max="12807" width="42.75" style="127" customWidth="true"/>
    <col min="12808" max="13054" width="9" style="127"/>
    <col min="13055" max="13055" width="9" style="127" hidden="true" customWidth="true"/>
    <col min="13056" max="13056" width="51.75" style="127" customWidth="true"/>
    <col min="13057" max="13057" width="15" style="127" customWidth="true"/>
    <col min="13058" max="13062" width="9" style="127"/>
    <col min="13063" max="13063" width="42.75" style="127" customWidth="true"/>
    <col min="13064" max="13310" width="9" style="127"/>
    <col min="13311" max="13311" width="9" style="127" hidden="true" customWidth="true"/>
    <col min="13312" max="13312" width="51.75" style="127" customWidth="true"/>
    <col min="13313" max="13313" width="15" style="127" customWidth="true"/>
    <col min="13314" max="13318" width="9" style="127"/>
    <col min="13319" max="13319" width="42.75" style="127" customWidth="true"/>
    <col min="13320" max="13566" width="9" style="127"/>
    <col min="13567" max="13567" width="9" style="127" hidden="true" customWidth="true"/>
    <col min="13568" max="13568" width="51.75" style="127" customWidth="true"/>
    <col min="13569" max="13569" width="15" style="127" customWidth="true"/>
    <col min="13570" max="13574" width="9" style="127"/>
    <col min="13575" max="13575" width="42.75" style="127" customWidth="true"/>
    <col min="13576" max="13822" width="9" style="127"/>
    <col min="13823" max="13823" width="9" style="127" hidden="true" customWidth="true"/>
    <col min="13824" max="13824" width="51.75" style="127" customWidth="true"/>
    <col min="13825" max="13825" width="15" style="127" customWidth="true"/>
    <col min="13826" max="13830" width="9" style="127"/>
    <col min="13831" max="13831" width="42.75" style="127" customWidth="true"/>
    <col min="13832" max="14078" width="9" style="127"/>
    <col min="14079" max="14079" width="9" style="127" hidden="true" customWidth="true"/>
    <col min="14080" max="14080" width="51.75" style="127" customWidth="true"/>
    <col min="14081" max="14081" width="15" style="127" customWidth="true"/>
    <col min="14082" max="14086" width="9" style="127"/>
    <col min="14087" max="14087" width="42.75" style="127" customWidth="true"/>
    <col min="14088" max="14334" width="9" style="127"/>
    <col min="14335" max="14335" width="9" style="127" hidden="true" customWidth="true"/>
    <col min="14336" max="14336" width="51.75" style="127" customWidth="true"/>
    <col min="14337" max="14337" width="15" style="127" customWidth="true"/>
    <col min="14338" max="14342" width="9" style="127"/>
    <col min="14343" max="14343" width="42.75" style="127" customWidth="true"/>
    <col min="14344" max="14590" width="9" style="127"/>
    <col min="14591" max="14591" width="9" style="127" hidden="true" customWidth="true"/>
    <col min="14592" max="14592" width="51.75" style="127" customWidth="true"/>
    <col min="14593" max="14593" width="15" style="127" customWidth="true"/>
    <col min="14594" max="14598" width="9" style="127"/>
    <col min="14599" max="14599" width="42.75" style="127" customWidth="true"/>
    <col min="14600" max="14846" width="9" style="127"/>
    <col min="14847" max="14847" width="9" style="127" hidden="true" customWidth="true"/>
    <col min="14848" max="14848" width="51.75" style="127" customWidth="true"/>
    <col min="14849" max="14849" width="15" style="127" customWidth="true"/>
    <col min="14850" max="14854" width="9" style="127"/>
    <col min="14855" max="14855" width="42.75" style="127" customWidth="true"/>
    <col min="14856" max="15102" width="9" style="127"/>
    <col min="15103" max="15103" width="9" style="127" hidden="true" customWidth="true"/>
    <col min="15104" max="15104" width="51.75" style="127" customWidth="true"/>
    <col min="15105" max="15105" width="15" style="127" customWidth="true"/>
    <col min="15106" max="15110" width="9" style="127"/>
    <col min="15111" max="15111" width="42.75" style="127" customWidth="true"/>
    <col min="15112" max="15358" width="9" style="127"/>
    <col min="15359" max="15359" width="9" style="127" hidden="true" customWidth="true"/>
    <col min="15360" max="15360" width="51.75" style="127" customWidth="true"/>
    <col min="15361" max="15361" width="15" style="127" customWidth="true"/>
    <col min="15362" max="15366" width="9" style="127"/>
    <col min="15367" max="15367" width="42.75" style="127" customWidth="true"/>
    <col min="15368" max="15614" width="9" style="127"/>
    <col min="15615" max="15615" width="9" style="127" hidden="true" customWidth="true"/>
    <col min="15616" max="15616" width="51.75" style="127" customWidth="true"/>
    <col min="15617" max="15617" width="15" style="127" customWidth="true"/>
    <col min="15618" max="15622" width="9" style="127"/>
    <col min="15623" max="15623" width="42.75" style="127" customWidth="true"/>
    <col min="15624" max="15870" width="9" style="127"/>
    <col min="15871" max="15871" width="9" style="127" hidden="true" customWidth="true"/>
    <col min="15872" max="15872" width="51.75" style="127" customWidth="true"/>
    <col min="15873" max="15873" width="15" style="127" customWidth="true"/>
    <col min="15874" max="15878" width="9" style="127"/>
    <col min="15879" max="15879" width="42.75" style="127" customWidth="true"/>
    <col min="15880" max="16126" width="9" style="127"/>
    <col min="16127" max="16127" width="9" style="127" hidden="true" customWidth="true"/>
    <col min="16128" max="16128" width="51.75" style="127" customWidth="true"/>
    <col min="16129" max="16129" width="15" style="127" customWidth="true"/>
    <col min="16130" max="16134" width="9" style="127"/>
    <col min="16135" max="16135" width="42.75" style="127" customWidth="true"/>
    <col min="16136" max="16384" width="9" style="127"/>
  </cols>
  <sheetData>
    <row r="1" customHeight="true" spans="1:3">
      <c r="A1" s="128" t="s">
        <v>1665</v>
      </c>
      <c r="B1" s="128"/>
      <c r="C1" s="128"/>
    </row>
    <row r="2" customHeight="true" spans="1:3">
      <c r="A2" s="129" t="s">
        <v>1</v>
      </c>
      <c r="B2" s="129"/>
      <c r="C2" s="129"/>
    </row>
    <row r="3" customHeight="true" spans="2:3">
      <c r="B3" s="130" t="s">
        <v>57</v>
      </c>
      <c r="C3" s="130" t="s">
        <v>58</v>
      </c>
    </row>
    <row r="4" customHeight="true" spans="1:3">
      <c r="A4" s="131">
        <v>1030102</v>
      </c>
      <c r="B4" s="131" t="s">
        <v>1666</v>
      </c>
      <c r="C4" s="132"/>
    </row>
    <row r="5" customHeight="true" spans="1:3">
      <c r="A5" s="131">
        <v>1030106</v>
      </c>
      <c r="B5" s="131" t="s">
        <v>1667</v>
      </c>
      <c r="C5" s="132"/>
    </row>
    <row r="6" customHeight="true" spans="1:3">
      <c r="A6" s="131">
        <v>1030110</v>
      </c>
      <c r="B6" s="131" t="s">
        <v>1668</v>
      </c>
      <c r="C6" s="132"/>
    </row>
    <row r="7" customHeight="true" spans="1:3">
      <c r="A7" s="131">
        <v>1030112</v>
      </c>
      <c r="B7" s="131" t="s">
        <v>1669</v>
      </c>
      <c r="C7" s="132"/>
    </row>
    <row r="8" customHeight="true" spans="1:3">
      <c r="A8" s="131">
        <v>1030115</v>
      </c>
      <c r="B8" s="131" t="s">
        <v>1670</v>
      </c>
      <c r="C8" s="132"/>
    </row>
    <row r="9" customHeight="true" spans="1:5">
      <c r="A9" s="131">
        <v>1030119</v>
      </c>
      <c r="B9" s="131" t="s">
        <v>1671</v>
      </c>
      <c r="C9" s="132"/>
      <c r="E9" s="135"/>
    </row>
    <row r="10" customHeight="true" spans="1:3">
      <c r="A10" s="131">
        <v>1030121</v>
      </c>
      <c r="B10" s="131" t="s">
        <v>1672</v>
      </c>
      <c r="C10" s="132"/>
    </row>
    <row r="11" customHeight="true" spans="1:3">
      <c r="A11" s="131">
        <v>1030129</v>
      </c>
      <c r="B11" s="131" t="s">
        <v>1673</v>
      </c>
      <c r="C11" s="132">
        <v>56</v>
      </c>
    </row>
    <row r="12" customHeight="true" spans="1:3">
      <c r="A12" s="131">
        <v>1030144</v>
      </c>
      <c r="B12" s="131" t="s">
        <v>1674</v>
      </c>
      <c r="C12" s="132"/>
    </row>
    <row r="13" customHeight="true" spans="1:3">
      <c r="A13" s="131">
        <v>1030146</v>
      </c>
      <c r="B13" s="131" t="s">
        <v>1675</v>
      </c>
      <c r="C13" s="132">
        <v>12218</v>
      </c>
    </row>
    <row r="14" customHeight="true" spans="1:3">
      <c r="A14" s="131">
        <v>1030147</v>
      </c>
      <c r="B14" s="131" t="s">
        <v>1676</v>
      </c>
      <c r="C14" s="132"/>
    </row>
    <row r="15" customHeight="true" spans="1:3">
      <c r="A15" s="131">
        <v>1030148</v>
      </c>
      <c r="B15" s="131" t="s">
        <v>1677</v>
      </c>
      <c r="C15" s="132"/>
    </row>
    <row r="16" customHeight="true" spans="1:3">
      <c r="A16" s="131">
        <v>1030149</v>
      </c>
      <c r="B16" s="131" t="s">
        <v>1678</v>
      </c>
      <c r="C16" s="132">
        <v>112</v>
      </c>
    </row>
    <row r="17" customHeight="true" spans="1:3">
      <c r="A17" s="131">
        <v>1030150</v>
      </c>
      <c r="B17" s="131" t="s">
        <v>1679</v>
      </c>
      <c r="C17" s="132">
        <v>108</v>
      </c>
    </row>
    <row r="18" customHeight="true" spans="1:3">
      <c r="A18" s="131">
        <v>1030152</v>
      </c>
      <c r="B18" s="131" t="s">
        <v>1680</v>
      </c>
      <c r="C18" s="132"/>
    </row>
    <row r="19" customHeight="true" spans="1:3">
      <c r="A19" s="131">
        <v>1030153</v>
      </c>
      <c r="B19" s="131" t="s">
        <v>1681</v>
      </c>
      <c r="C19" s="132"/>
    </row>
    <row r="20" customHeight="true" spans="1:3">
      <c r="A20" s="131">
        <v>1030154</v>
      </c>
      <c r="B20" s="131" t="s">
        <v>1682</v>
      </c>
      <c r="C20" s="132"/>
    </row>
    <row r="21" customHeight="true" spans="1:3">
      <c r="A21" s="131">
        <v>1030155</v>
      </c>
      <c r="B21" s="131" t="s">
        <v>1683</v>
      </c>
      <c r="C21" s="132"/>
    </row>
    <row r="22" customHeight="true" spans="1:3">
      <c r="A22" s="131">
        <v>1030156</v>
      </c>
      <c r="B22" s="131" t="s">
        <v>1684</v>
      </c>
      <c r="C22" s="132"/>
    </row>
    <row r="23" customHeight="true" spans="1:3">
      <c r="A23" s="131">
        <v>1030157</v>
      </c>
      <c r="B23" s="131" t="s">
        <v>1685</v>
      </c>
      <c r="C23" s="132"/>
    </row>
    <row r="24" customHeight="true" spans="1:3">
      <c r="A24" s="131">
        <v>1030158</v>
      </c>
      <c r="B24" s="131" t="s">
        <v>1686</v>
      </c>
      <c r="C24" s="132"/>
    </row>
    <row r="25" customHeight="true" spans="1:3">
      <c r="A25" s="131">
        <v>1030159</v>
      </c>
      <c r="B25" s="131" t="s">
        <v>1397</v>
      </c>
      <c r="C25" s="132"/>
    </row>
    <row r="26" customHeight="true" spans="1:3">
      <c r="A26" s="131">
        <v>1030166</v>
      </c>
      <c r="B26" s="131" t="s">
        <v>1687</v>
      </c>
      <c r="C26" s="132"/>
    </row>
    <row r="27" customHeight="true" spans="1:3">
      <c r="A27" s="131">
        <v>1030168</v>
      </c>
      <c r="B27" s="131" t="s">
        <v>1688</v>
      </c>
      <c r="C27" s="132"/>
    </row>
    <row r="28" customHeight="true" spans="1:3">
      <c r="A28" s="131">
        <v>1030171</v>
      </c>
      <c r="B28" s="131" t="s">
        <v>1689</v>
      </c>
      <c r="C28" s="132"/>
    </row>
    <row r="29" customHeight="true" spans="1:3">
      <c r="A29" s="131">
        <v>1030175</v>
      </c>
      <c r="B29" s="131" t="s">
        <v>1690</v>
      </c>
      <c r="C29" s="132"/>
    </row>
    <row r="30" customHeight="true" spans="1:3">
      <c r="A30" s="131">
        <v>1030178</v>
      </c>
      <c r="B30" s="131" t="s">
        <v>1691</v>
      </c>
      <c r="C30" s="132"/>
    </row>
    <row r="31" customHeight="true" spans="1:3">
      <c r="A31" s="131">
        <v>1030180</v>
      </c>
      <c r="B31" s="131" t="s">
        <v>1403</v>
      </c>
      <c r="C31" s="132"/>
    </row>
    <row r="32" customHeight="true" spans="1:3">
      <c r="A32" s="131">
        <v>1030199</v>
      </c>
      <c r="B32" s="131" t="s">
        <v>1404</v>
      </c>
      <c r="C32" s="132">
        <f>1821+30</f>
        <v>1851</v>
      </c>
    </row>
    <row r="33" s="126" customFormat="true" customHeight="true" spans="1:3">
      <c r="A33" s="133"/>
      <c r="B33" s="133" t="s">
        <v>1692</v>
      </c>
      <c r="C33" s="134">
        <f>SUM(C4:C32)</f>
        <v>14345</v>
      </c>
    </row>
  </sheetData>
  <mergeCells count="2">
    <mergeCell ref="A1:C1"/>
    <mergeCell ref="A2:C2"/>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workbookViewId="0">
      <selection activeCell="A1" sqref="$A1:$XFD1048576"/>
    </sheetView>
  </sheetViews>
  <sheetFormatPr defaultColWidth="9" defaultRowHeight="20" customHeight="true" outlineLevelCol="5"/>
  <cols>
    <col min="1" max="1" width="48.75" style="91" customWidth="true"/>
    <col min="2" max="2" width="24.25" style="91" customWidth="true"/>
    <col min="3" max="16384" width="9" style="91"/>
  </cols>
  <sheetData>
    <row r="1" s="91" customFormat="true" ht="24" customHeight="true" spans="1:2">
      <c r="A1" s="106" t="s">
        <v>1693</v>
      </c>
      <c r="B1" s="106"/>
    </row>
    <row r="2" s="91" customFormat="true" customHeight="true" spans="2:2">
      <c r="B2" s="107" t="s">
        <v>1</v>
      </c>
    </row>
    <row r="3" s="91" customFormat="true" customHeight="true" spans="1:2">
      <c r="A3" s="104" t="s">
        <v>1694</v>
      </c>
      <c r="B3" s="104" t="s">
        <v>1695</v>
      </c>
    </row>
    <row r="4" s="93" customFormat="true" customHeight="true" spans="1:2">
      <c r="A4" s="100" t="s">
        <v>1696</v>
      </c>
      <c r="B4" s="101">
        <v>4655</v>
      </c>
    </row>
    <row r="5" s="91" customFormat="true" customHeight="true" spans="1:2">
      <c r="A5" s="102" t="s">
        <v>1697</v>
      </c>
      <c r="B5" s="103"/>
    </row>
    <row r="6" s="91" customFormat="true" customHeight="true" spans="1:2">
      <c r="A6" s="102" t="s">
        <v>1698</v>
      </c>
      <c r="B6" s="103"/>
    </row>
    <row r="7" s="91" customFormat="true" customHeight="true" spans="1:6">
      <c r="A7" s="102" t="s">
        <v>1699</v>
      </c>
      <c r="B7" s="103"/>
      <c r="F7" s="92"/>
    </row>
    <row r="8" s="91" customFormat="true" customHeight="true" spans="1:2">
      <c r="A8" s="102" t="s">
        <v>1700</v>
      </c>
      <c r="B8" s="103"/>
    </row>
    <row r="9" s="92" customFormat="true" customHeight="true" spans="1:6">
      <c r="A9" s="102" t="s">
        <v>1701</v>
      </c>
      <c r="B9" s="103"/>
      <c r="F9" s="91"/>
    </row>
    <row r="10" s="91" customFormat="true" customHeight="true" spans="1:2">
      <c r="A10" s="102" t="s">
        <v>1702</v>
      </c>
      <c r="B10" s="103"/>
    </row>
    <row r="11" s="91" customFormat="true" customHeight="true" spans="1:2">
      <c r="A11" s="102" t="s">
        <v>1703</v>
      </c>
      <c r="B11" s="103"/>
    </row>
    <row r="12" s="91" customFormat="true" customHeight="true" spans="1:2">
      <c r="A12" s="102" t="s">
        <v>1704</v>
      </c>
      <c r="B12" s="103"/>
    </row>
    <row r="13" s="91" customFormat="true" customHeight="true" spans="1:2">
      <c r="A13" s="102" t="s">
        <v>1705</v>
      </c>
      <c r="B13" s="103"/>
    </row>
    <row r="14" s="91" customFormat="true" customHeight="true" spans="1:2">
      <c r="A14" s="102" t="s">
        <v>1706</v>
      </c>
      <c r="B14" s="103"/>
    </row>
    <row r="15" s="91" customFormat="true" customHeight="true" spans="1:2">
      <c r="A15" s="102" t="s">
        <v>1707</v>
      </c>
      <c r="B15" s="103"/>
    </row>
    <row r="16" s="91" customFormat="true" customHeight="true" spans="1:2">
      <c r="A16" s="102" t="s">
        <v>1708</v>
      </c>
      <c r="B16" s="103">
        <v>4655</v>
      </c>
    </row>
    <row r="17" s="91" customFormat="true" customHeight="true" spans="1:2">
      <c r="A17" s="102" t="s">
        <v>1709</v>
      </c>
      <c r="B17" s="103"/>
    </row>
    <row r="18" s="91" customFormat="true" customHeight="true" spans="1:2">
      <c r="A18" s="102" t="s">
        <v>1710</v>
      </c>
      <c r="B18" s="103"/>
    </row>
    <row r="19" s="91" customFormat="true" customHeight="true" spans="1:2">
      <c r="A19" s="102" t="s">
        <v>1711</v>
      </c>
      <c r="B19" s="103"/>
    </row>
    <row r="20" s="91" customFormat="true" customHeight="true" spans="1:2">
      <c r="A20" s="102" t="s">
        <v>1712</v>
      </c>
      <c r="B20" s="103"/>
    </row>
    <row r="21" s="91" customFormat="true" customHeight="true" spans="1:2">
      <c r="A21" s="102" t="s">
        <v>1713</v>
      </c>
      <c r="B21" s="103"/>
    </row>
    <row r="22" s="91" customFormat="true" customHeight="true" spans="1:2">
      <c r="A22" s="102" t="s">
        <v>1714</v>
      </c>
      <c r="B22" s="103"/>
    </row>
    <row r="23" s="91" customFormat="true" customHeight="true" spans="1:2">
      <c r="A23" s="102" t="s">
        <v>1715</v>
      </c>
      <c r="B23" s="103"/>
    </row>
    <row r="24" s="91" customFormat="true" customHeight="true" spans="1:2">
      <c r="A24" s="102" t="s">
        <v>1716</v>
      </c>
      <c r="B24" s="103"/>
    </row>
    <row r="25" s="91" customFormat="true" customHeight="true" spans="1:2">
      <c r="A25" s="102" t="s">
        <v>1717</v>
      </c>
      <c r="B25" s="103"/>
    </row>
    <row r="26" s="91" customFormat="true" customHeight="true" spans="1:2">
      <c r="A26" s="102" t="s">
        <v>1718</v>
      </c>
      <c r="B26" s="103"/>
    </row>
    <row r="27" s="91" customFormat="true" customHeight="true" spans="1:2">
      <c r="A27" s="102" t="s">
        <v>1719</v>
      </c>
      <c r="B27" s="103"/>
    </row>
    <row r="28" s="91" customFormat="true" customHeight="true" spans="1:2">
      <c r="A28" s="102" t="s">
        <v>1720</v>
      </c>
      <c r="B28" s="103"/>
    </row>
    <row r="29" s="91" customFormat="true" customHeight="true" spans="1:2">
      <c r="A29" s="102" t="s">
        <v>1721</v>
      </c>
      <c r="B29" s="103"/>
    </row>
    <row r="30" s="91" customFormat="true" customHeight="true" spans="1:2">
      <c r="A30" s="102" t="s">
        <v>1722</v>
      </c>
      <c r="B30" s="103"/>
    </row>
    <row r="31" s="91" customFormat="true" customHeight="true" spans="1:2">
      <c r="A31" s="102" t="s">
        <v>1723</v>
      </c>
      <c r="B31" s="103"/>
    </row>
    <row r="32" s="91" customFormat="true" customHeight="true" spans="1:2">
      <c r="A32" s="102" t="s">
        <v>1724</v>
      </c>
      <c r="B32" s="103"/>
    </row>
    <row r="33" s="91" customFormat="true" customHeight="true" spans="1:2">
      <c r="A33" s="102" t="s">
        <v>1725</v>
      </c>
      <c r="B33" s="103"/>
    </row>
    <row r="34" s="91" customFormat="true" customHeight="true" spans="1:2">
      <c r="A34" s="102" t="s">
        <v>1726</v>
      </c>
      <c r="B34" s="103"/>
    </row>
    <row r="35" s="91" customFormat="true" customHeight="true" spans="1:2">
      <c r="A35" s="102" t="s">
        <v>1727</v>
      </c>
      <c r="B35" s="103"/>
    </row>
    <row r="36" s="93" customFormat="true" customHeight="true" spans="1:2">
      <c r="A36" s="100" t="s">
        <v>1728</v>
      </c>
      <c r="B36" s="101">
        <v>445</v>
      </c>
    </row>
    <row r="37" s="91" customFormat="true" customHeight="true" spans="1:2">
      <c r="A37" s="102" t="s">
        <v>1729</v>
      </c>
      <c r="B37" s="103">
        <v>445</v>
      </c>
    </row>
    <row r="38" s="91" customFormat="true" customHeight="true" spans="1:2">
      <c r="A38" s="102" t="s">
        <v>1730</v>
      </c>
      <c r="B38" s="103"/>
    </row>
    <row r="39" s="91" customFormat="true" customHeight="true" spans="1:2">
      <c r="A39" s="102" t="s">
        <v>1731</v>
      </c>
      <c r="B39" s="103"/>
    </row>
    <row r="40" s="91" customFormat="true" customHeight="true" spans="1:2">
      <c r="A40" s="102" t="s">
        <v>1732</v>
      </c>
      <c r="B40" s="103"/>
    </row>
    <row r="41" s="93" customFormat="true" customHeight="true" spans="1:2">
      <c r="A41" s="100" t="s">
        <v>1733</v>
      </c>
      <c r="B41" s="101"/>
    </row>
    <row r="42" s="91" customFormat="true" customHeight="true" spans="1:2">
      <c r="A42" s="102" t="s">
        <v>1734</v>
      </c>
      <c r="B42" s="103"/>
    </row>
    <row r="43" s="91" customFormat="true" customHeight="true" spans="1:2">
      <c r="A43" s="102" t="s">
        <v>1735</v>
      </c>
      <c r="B43" s="103"/>
    </row>
    <row r="44" s="91" customFormat="true" customHeight="true" spans="1:2">
      <c r="A44" s="102" t="s">
        <v>1736</v>
      </c>
      <c r="B44" s="103"/>
    </row>
    <row r="45" s="91" customFormat="true" customHeight="true" spans="1:2">
      <c r="A45" s="102" t="s">
        <v>1737</v>
      </c>
      <c r="B45" s="103"/>
    </row>
    <row r="46" s="91" customFormat="true" customHeight="true" spans="1:2">
      <c r="A46" s="102" t="s">
        <v>1738</v>
      </c>
      <c r="B46" s="103"/>
    </row>
    <row r="47" s="93" customFormat="true" customHeight="true" spans="1:2">
      <c r="A47" s="100" t="s">
        <v>1739</v>
      </c>
      <c r="B47" s="101"/>
    </row>
    <row r="48" s="91" customFormat="true" customHeight="true" spans="1:2">
      <c r="A48" s="102" t="s">
        <v>1740</v>
      </c>
      <c r="B48" s="103"/>
    </row>
    <row r="49" s="91" customFormat="true" customHeight="true" spans="1:2">
      <c r="A49" s="102" t="s">
        <v>1741</v>
      </c>
      <c r="B49" s="103"/>
    </row>
    <row r="50" s="91" customFormat="true" customHeight="true" spans="1:2">
      <c r="A50" s="102" t="s">
        <v>1742</v>
      </c>
      <c r="B50" s="103"/>
    </row>
    <row r="51" s="93" customFormat="true" customHeight="true" spans="1:2">
      <c r="A51" s="100" t="s">
        <v>1743</v>
      </c>
      <c r="B51" s="101"/>
    </row>
    <row r="52" s="91" customFormat="true" customHeight="true" spans="1:2">
      <c r="A52" s="104" t="s">
        <v>1744</v>
      </c>
      <c r="B52" s="105">
        <v>5100</v>
      </c>
    </row>
  </sheetData>
  <mergeCells count="1">
    <mergeCell ref="A1:B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A1" sqref="$A1:$XFD1048576"/>
    </sheetView>
  </sheetViews>
  <sheetFormatPr defaultColWidth="9" defaultRowHeight="35" customHeight="true" outlineLevelCol="1"/>
  <cols>
    <col min="1" max="1" width="51.125" style="91" customWidth="true"/>
    <col min="2" max="2" width="24.25" style="95" customWidth="true"/>
    <col min="3" max="16383" width="9" style="91"/>
  </cols>
  <sheetData>
    <row r="1" s="91" customFormat="true" ht="43" customHeight="true" spans="1:2">
      <c r="A1" s="96" t="s">
        <v>1745</v>
      </c>
      <c r="B1" s="97"/>
    </row>
    <row r="2" s="91" customFormat="true" ht="24" customHeight="true" spans="2:2">
      <c r="B2" s="98" t="s">
        <v>1</v>
      </c>
    </row>
    <row r="3" s="92" customFormat="true" ht="24" customHeight="true" spans="1:2">
      <c r="A3" s="99" t="s">
        <v>1694</v>
      </c>
      <c r="B3" s="99" t="s">
        <v>1695</v>
      </c>
    </row>
    <row r="4" s="93" customFormat="true" ht="24" customHeight="true" spans="1:2">
      <c r="A4" s="100" t="s">
        <v>1746</v>
      </c>
      <c r="B4" s="101"/>
    </row>
    <row r="5" s="91" customFormat="true" ht="24" customHeight="true" spans="1:2">
      <c r="A5" s="102" t="s">
        <v>1747</v>
      </c>
      <c r="B5" s="103"/>
    </row>
    <row r="6" s="93" customFormat="true" ht="24" customHeight="true" spans="1:2">
      <c r="A6" s="100" t="s">
        <v>1748</v>
      </c>
      <c r="B6" s="101">
        <v>1702</v>
      </c>
    </row>
    <row r="7" s="94" customFormat="true" ht="24" customHeight="true" spans="1:2">
      <c r="A7" s="102" t="s">
        <v>1749</v>
      </c>
      <c r="B7" s="103"/>
    </row>
    <row r="8" s="91" customFormat="true" ht="24" customHeight="true" spans="1:2">
      <c r="A8" s="102" t="s">
        <v>1750</v>
      </c>
      <c r="B8" s="103"/>
    </row>
    <row r="9" s="91" customFormat="true" ht="24" customHeight="true" spans="1:2">
      <c r="A9" s="102" t="s">
        <v>1751</v>
      </c>
      <c r="B9" s="103"/>
    </row>
    <row r="10" s="91" customFormat="true" ht="24" customHeight="true" spans="1:2">
      <c r="A10" s="102" t="s">
        <v>1752</v>
      </c>
      <c r="B10" s="103">
        <v>1702</v>
      </c>
    </row>
    <row r="11" s="91" customFormat="true" ht="24" customHeight="true" spans="1:2">
      <c r="A11" s="102" t="s">
        <v>1753</v>
      </c>
      <c r="B11" s="103"/>
    </row>
    <row r="12" s="93" customFormat="true" ht="24" customHeight="true" spans="1:2">
      <c r="A12" s="100" t="s">
        <v>1754</v>
      </c>
      <c r="B12" s="101"/>
    </row>
    <row r="13" s="91" customFormat="true" ht="24" customHeight="true" spans="1:2">
      <c r="A13" s="102" t="s">
        <v>1755</v>
      </c>
      <c r="B13" s="103"/>
    </row>
    <row r="14" s="91" customFormat="true" ht="24" customHeight="true" spans="1:2">
      <c r="A14" s="102" t="s">
        <v>1756</v>
      </c>
      <c r="B14" s="103"/>
    </row>
    <row r="15" s="91" customFormat="true" ht="24" customHeight="true" spans="1:2">
      <c r="A15" s="102" t="s">
        <v>1757</v>
      </c>
      <c r="B15" s="103"/>
    </row>
    <row r="16" s="91" customFormat="true" ht="24" customHeight="true" spans="1:2">
      <c r="A16" s="102" t="s">
        <v>1758</v>
      </c>
      <c r="B16" s="103"/>
    </row>
    <row r="17" s="91" customFormat="true" ht="24" customHeight="true" spans="1:2">
      <c r="A17" s="102" t="s">
        <v>1759</v>
      </c>
      <c r="B17" s="103"/>
    </row>
    <row r="18" s="94" customFormat="true" ht="24" customHeight="true" spans="1:2">
      <c r="A18" s="102" t="s">
        <v>1760</v>
      </c>
      <c r="B18" s="103"/>
    </row>
    <row r="19" s="91" customFormat="true" ht="24" customHeight="true" spans="1:2">
      <c r="A19" s="102" t="s">
        <v>1761</v>
      </c>
      <c r="B19" s="103"/>
    </row>
    <row r="20" s="91" customFormat="true" ht="24" customHeight="true" spans="1:2">
      <c r="A20" s="102" t="s">
        <v>1762</v>
      </c>
      <c r="B20" s="103"/>
    </row>
    <row r="21" s="93" customFormat="true" ht="24" customHeight="true" spans="1:2">
      <c r="A21" s="100" t="s">
        <v>1763</v>
      </c>
      <c r="B21" s="101">
        <v>1520</v>
      </c>
    </row>
    <row r="22" s="91" customFormat="true" ht="24" customHeight="true" spans="1:2">
      <c r="A22" s="102" t="s">
        <v>1764</v>
      </c>
      <c r="B22" s="103">
        <v>1520</v>
      </c>
    </row>
    <row r="23" s="93" customFormat="true" ht="24" customHeight="true" spans="1:2">
      <c r="A23" s="100" t="s">
        <v>1765</v>
      </c>
      <c r="B23" s="101"/>
    </row>
    <row r="24" s="91" customFormat="true" ht="24" customHeight="true" spans="1:2">
      <c r="A24" s="102" t="s">
        <v>1766</v>
      </c>
      <c r="B24" s="103"/>
    </row>
    <row r="25" s="91" customFormat="true" ht="24" customHeight="true" spans="1:2">
      <c r="A25" s="102" t="s">
        <v>1767</v>
      </c>
      <c r="B25" s="103"/>
    </row>
    <row r="26" s="91" customFormat="true" ht="24" customHeight="true" spans="1:2">
      <c r="A26" s="102" t="s">
        <v>1768</v>
      </c>
      <c r="B26" s="103"/>
    </row>
    <row r="27" s="93" customFormat="true" ht="24" customHeight="true" spans="1:2">
      <c r="A27" s="100" t="s">
        <v>1769</v>
      </c>
      <c r="B27" s="101">
        <v>240</v>
      </c>
    </row>
    <row r="28" s="92" customFormat="true" ht="24" customHeight="true" spans="1:2">
      <c r="A28" s="104" t="s">
        <v>1770</v>
      </c>
      <c r="B28" s="105">
        <v>3462</v>
      </c>
    </row>
  </sheetData>
  <mergeCells count="1">
    <mergeCell ref="A1:B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G35" sqref="G35"/>
    </sheetView>
  </sheetViews>
  <sheetFormatPr defaultColWidth="9" defaultRowHeight="19.5" customHeight="true" outlineLevelCol="6"/>
  <cols>
    <col min="1" max="1" width="24.125" customWidth="true"/>
    <col min="2" max="2" width="11.625" customWidth="true"/>
    <col min="3" max="3" width="38.25" customWidth="true"/>
    <col min="4" max="4" width="13.125" customWidth="true"/>
    <col min="7" max="7" width="11.75"/>
    <col min="257" max="257" width="24.125" customWidth="true"/>
    <col min="258" max="258" width="11.625" customWidth="true"/>
    <col min="259" max="259" width="38.25" customWidth="true"/>
    <col min="260" max="260" width="11.75" customWidth="true"/>
    <col min="513" max="513" width="24.125" customWidth="true"/>
    <col min="514" max="514" width="11.625" customWidth="true"/>
    <col min="515" max="515" width="38.25" customWidth="true"/>
    <col min="516" max="516" width="11.75" customWidth="true"/>
    <col min="769" max="769" width="24.125" customWidth="true"/>
    <col min="770" max="770" width="11.625" customWidth="true"/>
    <col min="771" max="771" width="38.25" customWidth="true"/>
    <col min="772" max="772" width="11.75" customWidth="true"/>
    <col min="1025" max="1025" width="24.125" customWidth="true"/>
    <col min="1026" max="1026" width="11.625" customWidth="true"/>
    <col min="1027" max="1027" width="38.25" customWidth="true"/>
    <col min="1028" max="1028" width="11.75" customWidth="true"/>
    <col min="1281" max="1281" width="24.125" customWidth="true"/>
    <col min="1282" max="1282" width="11.625" customWidth="true"/>
    <col min="1283" max="1283" width="38.25" customWidth="true"/>
    <col min="1284" max="1284" width="11.75" customWidth="true"/>
    <col min="1537" max="1537" width="24.125" customWidth="true"/>
    <col min="1538" max="1538" width="11.625" customWidth="true"/>
    <col min="1539" max="1539" width="38.25" customWidth="true"/>
    <col min="1540" max="1540" width="11.75" customWidth="true"/>
    <col min="1793" max="1793" width="24.125" customWidth="true"/>
    <col min="1794" max="1794" width="11.625" customWidth="true"/>
    <col min="1795" max="1795" width="38.25" customWidth="true"/>
    <col min="1796" max="1796" width="11.75" customWidth="true"/>
    <col min="2049" max="2049" width="24.125" customWidth="true"/>
    <col min="2050" max="2050" width="11.625" customWidth="true"/>
    <col min="2051" max="2051" width="38.25" customWidth="true"/>
    <col min="2052" max="2052" width="11.75" customWidth="true"/>
    <col min="2305" max="2305" width="24.125" customWidth="true"/>
    <col min="2306" max="2306" width="11.625" customWidth="true"/>
    <col min="2307" max="2307" width="38.25" customWidth="true"/>
    <col min="2308" max="2308" width="11.75" customWidth="true"/>
    <col min="2561" max="2561" width="24.125" customWidth="true"/>
    <col min="2562" max="2562" width="11.625" customWidth="true"/>
    <col min="2563" max="2563" width="38.25" customWidth="true"/>
    <col min="2564" max="2564" width="11.75" customWidth="true"/>
    <col min="2817" max="2817" width="24.125" customWidth="true"/>
    <col min="2818" max="2818" width="11.625" customWidth="true"/>
    <col min="2819" max="2819" width="38.25" customWidth="true"/>
    <col min="2820" max="2820" width="11.75" customWidth="true"/>
    <col min="3073" max="3073" width="24.125" customWidth="true"/>
    <col min="3074" max="3074" width="11.625" customWidth="true"/>
    <col min="3075" max="3075" width="38.25" customWidth="true"/>
    <col min="3076" max="3076" width="11.75" customWidth="true"/>
    <col min="3329" max="3329" width="24.125" customWidth="true"/>
    <col min="3330" max="3330" width="11.625" customWidth="true"/>
    <col min="3331" max="3331" width="38.25" customWidth="true"/>
    <col min="3332" max="3332" width="11.75" customWidth="true"/>
    <col min="3585" max="3585" width="24.125" customWidth="true"/>
    <col min="3586" max="3586" width="11.625" customWidth="true"/>
    <col min="3587" max="3587" width="38.25" customWidth="true"/>
    <col min="3588" max="3588" width="11.75" customWidth="true"/>
    <col min="3841" max="3841" width="24.125" customWidth="true"/>
    <col min="3842" max="3842" width="11.625" customWidth="true"/>
    <col min="3843" max="3843" width="38.25" customWidth="true"/>
    <col min="3844" max="3844" width="11.75" customWidth="true"/>
    <col min="4097" max="4097" width="24.125" customWidth="true"/>
    <col min="4098" max="4098" width="11.625" customWidth="true"/>
    <col min="4099" max="4099" width="38.25" customWidth="true"/>
    <col min="4100" max="4100" width="11.75" customWidth="true"/>
    <col min="4353" max="4353" width="24.125" customWidth="true"/>
    <col min="4354" max="4354" width="11.625" customWidth="true"/>
    <col min="4355" max="4355" width="38.25" customWidth="true"/>
    <col min="4356" max="4356" width="11.75" customWidth="true"/>
    <col min="4609" max="4609" width="24.125" customWidth="true"/>
    <col min="4610" max="4610" width="11.625" customWidth="true"/>
    <col min="4611" max="4611" width="38.25" customWidth="true"/>
    <col min="4612" max="4612" width="11.75" customWidth="true"/>
    <col min="4865" max="4865" width="24.125" customWidth="true"/>
    <col min="4866" max="4866" width="11.625" customWidth="true"/>
    <col min="4867" max="4867" width="38.25" customWidth="true"/>
    <col min="4868" max="4868" width="11.75" customWidth="true"/>
    <col min="5121" max="5121" width="24.125" customWidth="true"/>
    <col min="5122" max="5122" width="11.625" customWidth="true"/>
    <col min="5123" max="5123" width="38.25" customWidth="true"/>
    <col min="5124" max="5124" width="11.75" customWidth="true"/>
    <col min="5377" max="5377" width="24.125" customWidth="true"/>
    <col min="5378" max="5378" width="11.625" customWidth="true"/>
    <col min="5379" max="5379" width="38.25" customWidth="true"/>
    <col min="5380" max="5380" width="11.75" customWidth="true"/>
    <col min="5633" max="5633" width="24.125" customWidth="true"/>
    <col min="5634" max="5634" width="11.625" customWidth="true"/>
    <col min="5635" max="5635" width="38.25" customWidth="true"/>
    <col min="5636" max="5636" width="11.75" customWidth="true"/>
    <col min="5889" max="5889" width="24.125" customWidth="true"/>
    <col min="5890" max="5890" width="11.625" customWidth="true"/>
    <col min="5891" max="5891" width="38.25" customWidth="true"/>
    <col min="5892" max="5892" width="11.75" customWidth="true"/>
    <col min="6145" max="6145" width="24.125" customWidth="true"/>
    <col min="6146" max="6146" width="11.625" customWidth="true"/>
    <col min="6147" max="6147" width="38.25" customWidth="true"/>
    <col min="6148" max="6148" width="11.75" customWidth="true"/>
    <col min="6401" max="6401" width="24.125" customWidth="true"/>
    <col min="6402" max="6402" width="11.625" customWidth="true"/>
    <col min="6403" max="6403" width="38.25" customWidth="true"/>
    <col min="6404" max="6404" width="11.75" customWidth="true"/>
    <col min="6657" max="6657" width="24.125" customWidth="true"/>
    <col min="6658" max="6658" width="11.625" customWidth="true"/>
    <col min="6659" max="6659" width="38.25" customWidth="true"/>
    <col min="6660" max="6660" width="11.75" customWidth="true"/>
    <col min="6913" max="6913" width="24.125" customWidth="true"/>
    <col min="6914" max="6914" width="11.625" customWidth="true"/>
    <col min="6915" max="6915" width="38.25" customWidth="true"/>
    <col min="6916" max="6916" width="11.75" customWidth="true"/>
    <col min="7169" max="7169" width="24.125" customWidth="true"/>
    <col min="7170" max="7170" width="11.625" customWidth="true"/>
    <col min="7171" max="7171" width="38.25" customWidth="true"/>
    <col min="7172" max="7172" width="11.75" customWidth="true"/>
    <col min="7425" max="7425" width="24.125" customWidth="true"/>
    <col min="7426" max="7426" width="11.625" customWidth="true"/>
    <col min="7427" max="7427" width="38.25" customWidth="true"/>
    <col min="7428" max="7428" width="11.75" customWidth="true"/>
    <col min="7681" max="7681" width="24.125" customWidth="true"/>
    <col min="7682" max="7682" width="11.625" customWidth="true"/>
    <col min="7683" max="7683" width="38.25" customWidth="true"/>
    <col min="7684" max="7684" width="11.75" customWidth="true"/>
    <col min="7937" max="7937" width="24.125" customWidth="true"/>
    <col min="7938" max="7938" width="11.625" customWidth="true"/>
    <col min="7939" max="7939" width="38.25" customWidth="true"/>
    <col min="7940" max="7940" width="11.75" customWidth="true"/>
    <col min="8193" max="8193" width="24.125" customWidth="true"/>
    <col min="8194" max="8194" width="11.625" customWidth="true"/>
    <col min="8195" max="8195" width="38.25" customWidth="true"/>
    <col min="8196" max="8196" width="11.75" customWidth="true"/>
    <col min="8449" max="8449" width="24.125" customWidth="true"/>
    <col min="8450" max="8450" width="11.625" customWidth="true"/>
    <col min="8451" max="8451" width="38.25" customWidth="true"/>
    <col min="8452" max="8452" width="11.75" customWidth="true"/>
    <col min="8705" max="8705" width="24.125" customWidth="true"/>
    <col min="8706" max="8706" width="11.625" customWidth="true"/>
    <col min="8707" max="8707" width="38.25" customWidth="true"/>
    <col min="8708" max="8708" width="11.75" customWidth="true"/>
    <col min="8961" max="8961" width="24.125" customWidth="true"/>
    <col min="8962" max="8962" width="11.625" customWidth="true"/>
    <col min="8963" max="8963" width="38.25" customWidth="true"/>
    <col min="8964" max="8964" width="11.75" customWidth="true"/>
    <col min="9217" max="9217" width="24.125" customWidth="true"/>
    <col min="9218" max="9218" width="11.625" customWidth="true"/>
    <col min="9219" max="9219" width="38.25" customWidth="true"/>
    <col min="9220" max="9220" width="11.75" customWidth="true"/>
    <col min="9473" max="9473" width="24.125" customWidth="true"/>
    <col min="9474" max="9474" width="11.625" customWidth="true"/>
    <col min="9475" max="9475" width="38.25" customWidth="true"/>
    <col min="9476" max="9476" width="11.75" customWidth="true"/>
    <col min="9729" max="9729" width="24.125" customWidth="true"/>
    <col min="9730" max="9730" width="11.625" customWidth="true"/>
    <col min="9731" max="9731" width="38.25" customWidth="true"/>
    <col min="9732" max="9732" width="11.75" customWidth="true"/>
    <col min="9985" max="9985" width="24.125" customWidth="true"/>
    <col min="9986" max="9986" width="11.625" customWidth="true"/>
    <col min="9987" max="9987" width="38.25" customWidth="true"/>
    <col min="9988" max="9988" width="11.75" customWidth="true"/>
    <col min="10241" max="10241" width="24.125" customWidth="true"/>
    <col min="10242" max="10242" width="11.625" customWidth="true"/>
    <col min="10243" max="10243" width="38.25" customWidth="true"/>
    <col min="10244" max="10244" width="11.75" customWidth="true"/>
    <col min="10497" max="10497" width="24.125" customWidth="true"/>
    <col min="10498" max="10498" width="11.625" customWidth="true"/>
    <col min="10499" max="10499" width="38.25" customWidth="true"/>
    <col min="10500" max="10500" width="11.75" customWidth="true"/>
    <col min="10753" max="10753" width="24.125" customWidth="true"/>
    <col min="10754" max="10754" width="11.625" customWidth="true"/>
    <col min="10755" max="10755" width="38.25" customWidth="true"/>
    <col min="10756" max="10756" width="11.75" customWidth="true"/>
    <col min="11009" max="11009" width="24.125" customWidth="true"/>
    <col min="11010" max="11010" width="11.625" customWidth="true"/>
    <col min="11011" max="11011" width="38.25" customWidth="true"/>
    <col min="11012" max="11012" width="11.75" customWidth="true"/>
    <col min="11265" max="11265" width="24.125" customWidth="true"/>
    <col min="11266" max="11266" width="11.625" customWidth="true"/>
    <col min="11267" max="11267" width="38.25" customWidth="true"/>
    <col min="11268" max="11268" width="11.75" customWidth="true"/>
    <col min="11521" max="11521" width="24.125" customWidth="true"/>
    <col min="11522" max="11522" width="11.625" customWidth="true"/>
    <col min="11523" max="11523" width="38.25" customWidth="true"/>
    <col min="11524" max="11524" width="11.75" customWidth="true"/>
    <col min="11777" max="11777" width="24.125" customWidth="true"/>
    <col min="11778" max="11778" width="11.625" customWidth="true"/>
    <col min="11779" max="11779" width="38.25" customWidth="true"/>
    <col min="11780" max="11780" width="11.75" customWidth="true"/>
    <col min="12033" max="12033" width="24.125" customWidth="true"/>
    <col min="12034" max="12034" width="11.625" customWidth="true"/>
    <col min="12035" max="12035" width="38.25" customWidth="true"/>
    <col min="12036" max="12036" width="11.75" customWidth="true"/>
    <col min="12289" max="12289" width="24.125" customWidth="true"/>
    <col min="12290" max="12290" width="11.625" customWidth="true"/>
    <col min="12291" max="12291" width="38.25" customWidth="true"/>
    <col min="12292" max="12292" width="11.75" customWidth="true"/>
    <col min="12545" max="12545" width="24.125" customWidth="true"/>
    <col min="12546" max="12546" width="11.625" customWidth="true"/>
    <col min="12547" max="12547" width="38.25" customWidth="true"/>
    <col min="12548" max="12548" width="11.75" customWidth="true"/>
    <col min="12801" max="12801" width="24.125" customWidth="true"/>
    <col min="12802" max="12802" width="11.625" customWidth="true"/>
    <col min="12803" max="12803" width="38.25" customWidth="true"/>
    <col min="12804" max="12804" width="11.75" customWidth="true"/>
    <col min="13057" max="13057" width="24.125" customWidth="true"/>
    <col min="13058" max="13058" width="11.625" customWidth="true"/>
    <col min="13059" max="13059" width="38.25" customWidth="true"/>
    <col min="13060" max="13060" width="11.75" customWidth="true"/>
    <col min="13313" max="13313" width="24.125" customWidth="true"/>
    <col min="13314" max="13314" width="11.625" customWidth="true"/>
    <col min="13315" max="13315" width="38.25" customWidth="true"/>
    <col min="13316" max="13316" width="11.75" customWidth="true"/>
    <col min="13569" max="13569" width="24.125" customWidth="true"/>
    <col min="13570" max="13570" width="11.625" customWidth="true"/>
    <col min="13571" max="13571" width="38.25" customWidth="true"/>
    <col min="13572" max="13572" width="11.75" customWidth="true"/>
    <col min="13825" max="13825" width="24.125" customWidth="true"/>
    <col min="13826" max="13826" width="11.625" customWidth="true"/>
    <col min="13827" max="13827" width="38.25" customWidth="true"/>
    <col min="13828" max="13828" width="11.75" customWidth="true"/>
    <col min="14081" max="14081" width="24.125" customWidth="true"/>
    <col min="14082" max="14082" width="11.625" customWidth="true"/>
    <col min="14083" max="14083" width="38.25" customWidth="true"/>
    <col min="14084" max="14084" width="11.75" customWidth="true"/>
    <col min="14337" max="14337" width="24.125" customWidth="true"/>
    <col min="14338" max="14338" width="11.625" customWidth="true"/>
    <col min="14339" max="14339" width="38.25" customWidth="true"/>
    <col min="14340" max="14340" width="11.75" customWidth="true"/>
    <col min="14593" max="14593" width="24.125" customWidth="true"/>
    <col min="14594" max="14594" width="11.625" customWidth="true"/>
    <col min="14595" max="14595" width="38.25" customWidth="true"/>
    <col min="14596" max="14596" width="11.75" customWidth="true"/>
    <col min="14849" max="14849" width="24.125" customWidth="true"/>
    <col min="14850" max="14850" width="11.625" customWidth="true"/>
    <col min="14851" max="14851" width="38.25" customWidth="true"/>
    <col min="14852" max="14852" width="11.75" customWidth="true"/>
    <col min="15105" max="15105" width="24.125" customWidth="true"/>
    <col min="15106" max="15106" width="11.625" customWidth="true"/>
    <col min="15107" max="15107" width="38.25" customWidth="true"/>
    <col min="15108" max="15108" width="11.75" customWidth="true"/>
    <col min="15361" max="15361" width="24.125" customWidth="true"/>
    <col min="15362" max="15362" width="11.625" customWidth="true"/>
    <col min="15363" max="15363" width="38.25" customWidth="true"/>
    <col min="15364" max="15364" width="11.75" customWidth="true"/>
    <col min="15617" max="15617" width="24.125" customWidth="true"/>
    <col min="15618" max="15618" width="11.625" customWidth="true"/>
    <col min="15619" max="15619" width="38.25" customWidth="true"/>
    <col min="15620" max="15620" width="11.75" customWidth="true"/>
    <col min="15873" max="15873" width="24.125" customWidth="true"/>
    <col min="15874" max="15874" width="11.625" customWidth="true"/>
    <col min="15875" max="15875" width="38.25" customWidth="true"/>
    <col min="15876" max="15876" width="11.75" customWidth="true"/>
    <col min="16129" max="16129" width="24.125" customWidth="true"/>
    <col min="16130" max="16130" width="11.625" customWidth="true"/>
    <col min="16131" max="16131" width="38.25" customWidth="true"/>
    <col min="16132" max="16132" width="11.75" customWidth="true"/>
  </cols>
  <sheetData>
    <row r="1" customHeight="true" spans="1:4">
      <c r="A1" s="67" t="s">
        <v>1771</v>
      </c>
      <c r="B1" s="67"/>
      <c r="C1" s="67"/>
      <c r="D1" s="67"/>
    </row>
    <row r="2" customHeight="true" spans="4:4">
      <c r="D2" s="68" t="s">
        <v>1</v>
      </c>
    </row>
    <row r="3" s="66" customFormat="true" customHeight="true" spans="1:4">
      <c r="A3" s="69" t="s">
        <v>57</v>
      </c>
      <c r="B3" s="69" t="s">
        <v>58</v>
      </c>
      <c r="C3" s="69" t="s">
        <v>57</v>
      </c>
      <c r="D3" s="69" t="s">
        <v>58</v>
      </c>
    </row>
    <row r="4" s="66" customFormat="true" customHeight="true" spans="1:4">
      <c r="A4" s="108" t="s">
        <v>1772</v>
      </c>
      <c r="B4" s="71">
        <v>4655</v>
      </c>
      <c r="C4" s="109" t="s">
        <v>1773</v>
      </c>
      <c r="D4" s="69"/>
    </row>
    <row r="5" s="66" customFormat="true" customHeight="true" spans="1:4">
      <c r="A5" s="108" t="s">
        <v>1774</v>
      </c>
      <c r="B5" s="110">
        <v>445</v>
      </c>
      <c r="C5" s="69" t="s">
        <v>1775</v>
      </c>
      <c r="D5" s="69"/>
    </row>
    <row r="6" s="66" customFormat="true" customHeight="true" spans="1:4">
      <c r="A6" s="108" t="s">
        <v>1776</v>
      </c>
      <c r="B6" s="110"/>
      <c r="C6" s="111" t="s">
        <v>1777</v>
      </c>
      <c r="D6" s="69"/>
    </row>
    <row r="7" s="66" customFormat="true" customHeight="true" spans="1:4">
      <c r="A7" s="108" t="s">
        <v>1778</v>
      </c>
      <c r="B7" s="110"/>
      <c r="C7" s="112" t="s">
        <v>1748</v>
      </c>
      <c r="D7" s="113">
        <f>SUM(D8:D12)</f>
        <v>1702</v>
      </c>
    </row>
    <row r="8" s="66" customFormat="true" customHeight="true" spans="1:4">
      <c r="A8" s="108" t="s">
        <v>1779</v>
      </c>
      <c r="B8" s="110"/>
      <c r="C8" s="114" t="s">
        <v>1749</v>
      </c>
      <c r="D8" s="110"/>
    </row>
    <row r="9" s="66" customFormat="true" customHeight="true" spans="1:4">
      <c r="A9" s="108"/>
      <c r="B9" s="87"/>
      <c r="C9" s="114" t="s">
        <v>1750</v>
      </c>
      <c r="D9" s="110"/>
    </row>
    <row r="10" s="66" customFormat="true" customHeight="true" spans="1:4">
      <c r="A10" s="108"/>
      <c r="B10" s="87"/>
      <c r="C10" s="114" t="s">
        <v>1751</v>
      </c>
      <c r="D10" s="110"/>
    </row>
    <row r="11" s="66" customFormat="true" customHeight="true" spans="1:4">
      <c r="A11" s="115"/>
      <c r="B11" s="87"/>
      <c r="C11" s="114" t="s">
        <v>1752</v>
      </c>
      <c r="D11" s="110">
        <v>1702</v>
      </c>
    </row>
    <row r="12" s="66" customFormat="true" customHeight="true" spans="1:4">
      <c r="A12" s="115"/>
      <c r="B12" s="87"/>
      <c r="C12" s="114" t="s">
        <v>1753</v>
      </c>
      <c r="D12" s="113"/>
    </row>
    <row r="13" s="66" customFormat="true" customHeight="true" spans="1:4">
      <c r="A13" s="115"/>
      <c r="B13" s="87"/>
      <c r="C13" s="112" t="s">
        <v>1754</v>
      </c>
      <c r="D13" s="113">
        <f>SUM(D14:D21)</f>
        <v>0</v>
      </c>
    </row>
    <row r="14" s="66" customFormat="true" customHeight="true" spans="1:4">
      <c r="A14" s="116"/>
      <c r="B14" s="117"/>
      <c r="C14" s="114" t="s">
        <v>1755</v>
      </c>
      <c r="D14" s="110"/>
    </row>
    <row r="15" s="66" customFormat="true" customHeight="true" spans="1:4">
      <c r="A15" s="115"/>
      <c r="B15" s="87"/>
      <c r="C15" s="114" t="s">
        <v>1756</v>
      </c>
      <c r="D15" s="110"/>
    </row>
    <row r="16" s="66" customFormat="true" customHeight="true" spans="1:4">
      <c r="A16" s="118"/>
      <c r="B16" s="87"/>
      <c r="C16" s="114" t="s">
        <v>1757</v>
      </c>
      <c r="D16" s="110"/>
    </row>
    <row r="17" s="66" customFormat="true" customHeight="true" spans="1:4">
      <c r="A17" s="118"/>
      <c r="B17" s="87"/>
      <c r="C17" s="114" t="s">
        <v>1758</v>
      </c>
      <c r="D17" s="119"/>
    </row>
    <row r="18" s="66" customFormat="true" customHeight="true" spans="1:4">
      <c r="A18" s="118"/>
      <c r="B18" s="87"/>
      <c r="C18" s="108" t="s">
        <v>1759</v>
      </c>
      <c r="D18" s="110"/>
    </row>
    <row r="19" s="66" customFormat="true" customHeight="true" spans="1:4">
      <c r="A19" s="118"/>
      <c r="B19" s="87"/>
      <c r="C19" s="108" t="s">
        <v>1760</v>
      </c>
      <c r="D19" s="110"/>
    </row>
    <row r="20" s="66" customFormat="true" customHeight="true" spans="1:4">
      <c r="A20" s="118"/>
      <c r="B20" s="87"/>
      <c r="C20" s="108" t="s">
        <v>1761</v>
      </c>
      <c r="D20" s="110"/>
    </row>
    <row r="21" s="66" customFormat="true" customHeight="true" spans="1:4">
      <c r="A21" s="118"/>
      <c r="B21" s="87"/>
      <c r="C21" s="108" t="s">
        <v>1762</v>
      </c>
      <c r="D21" s="110"/>
    </row>
    <row r="22" s="66" customFormat="true" customHeight="true" spans="1:4">
      <c r="A22" s="118"/>
      <c r="B22" s="87"/>
      <c r="C22" s="120" t="s">
        <v>1763</v>
      </c>
      <c r="D22" s="113">
        <f>SUM(D23)</f>
        <v>1520</v>
      </c>
    </row>
    <row r="23" s="66" customFormat="true" customHeight="true" spans="1:4">
      <c r="A23" s="118"/>
      <c r="B23" s="87"/>
      <c r="C23" s="108" t="s">
        <v>1764</v>
      </c>
      <c r="D23" s="110">
        <v>1520</v>
      </c>
    </row>
    <row r="24" s="66" customFormat="true" customHeight="true" spans="1:4">
      <c r="A24" s="118"/>
      <c r="B24" s="87"/>
      <c r="C24" s="120" t="s">
        <v>1765</v>
      </c>
      <c r="D24" s="113"/>
    </row>
    <row r="25" s="66" customFormat="true" customHeight="true" spans="1:4">
      <c r="A25" s="118"/>
      <c r="B25" s="87"/>
      <c r="C25" s="108" t="s">
        <v>1766</v>
      </c>
      <c r="D25" s="110"/>
    </row>
    <row r="26" s="66" customFormat="true" customHeight="true" spans="1:4">
      <c r="A26" s="118"/>
      <c r="B26" s="87"/>
      <c r="C26" s="108" t="s">
        <v>1767</v>
      </c>
      <c r="D26" s="110"/>
    </row>
    <row r="27" s="66" customFormat="true" customHeight="true" spans="1:4">
      <c r="A27" s="118"/>
      <c r="B27" s="87"/>
      <c r="C27" s="108" t="s">
        <v>1768</v>
      </c>
      <c r="D27" s="110"/>
    </row>
    <row r="28" s="66" customFormat="true" customHeight="true" spans="1:7">
      <c r="A28" s="118"/>
      <c r="B28" s="87"/>
      <c r="C28" s="120" t="s">
        <v>1769</v>
      </c>
      <c r="D28" s="113">
        <v>240</v>
      </c>
      <c r="G28" s="124"/>
    </row>
    <row r="29" s="66" customFormat="true" customHeight="true" spans="1:7">
      <c r="A29" s="118"/>
      <c r="B29" s="87"/>
      <c r="C29" s="108"/>
      <c r="D29" s="110"/>
      <c r="G29" s="125"/>
    </row>
    <row r="30" s="66" customFormat="true" customHeight="true" spans="1:4">
      <c r="A30" s="121" t="s">
        <v>1780</v>
      </c>
      <c r="B30" s="122">
        <f>SUM(B4:B8)</f>
        <v>5100</v>
      </c>
      <c r="C30" s="121" t="s">
        <v>1781</v>
      </c>
      <c r="D30" s="113">
        <f>D4+D7+D13+D22+D24+D28</f>
        <v>3462</v>
      </c>
    </row>
    <row r="31" s="66" customFormat="true" customHeight="true" spans="1:4">
      <c r="A31" s="121" t="s">
        <v>35</v>
      </c>
      <c r="B31" s="122">
        <v>1553</v>
      </c>
      <c r="C31" s="121" t="s">
        <v>1107</v>
      </c>
      <c r="D31" s="113"/>
    </row>
    <row r="32" s="66" customFormat="true" customHeight="true" spans="1:4">
      <c r="A32" s="121" t="s">
        <v>50</v>
      </c>
      <c r="B32" s="122"/>
      <c r="C32" s="116" t="s">
        <v>1122</v>
      </c>
      <c r="D32" s="113">
        <v>3065</v>
      </c>
    </row>
    <row r="33" s="66" customFormat="true" customHeight="true" spans="1:4">
      <c r="A33" s="121" t="s">
        <v>1782</v>
      </c>
      <c r="B33" s="122"/>
      <c r="C33" s="116" t="s">
        <v>1123</v>
      </c>
      <c r="D33" s="113">
        <v>126</v>
      </c>
    </row>
    <row r="34" customHeight="true" spans="1:4">
      <c r="A34" s="116" t="s">
        <v>1783</v>
      </c>
      <c r="B34" s="113">
        <f>B30+B31+B32+B33</f>
        <v>6653</v>
      </c>
      <c r="C34" s="116" t="s">
        <v>1784</v>
      </c>
      <c r="D34" s="113">
        <f>D30+D31+D32+D33</f>
        <v>6653</v>
      </c>
    </row>
    <row r="36" customHeight="true" spans="3:3">
      <c r="C36" s="123"/>
    </row>
  </sheetData>
  <mergeCells count="1">
    <mergeCell ref="A1:D1"/>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topLeftCell="A2" workbookViewId="0">
      <selection activeCell="F20" sqref="F20"/>
    </sheetView>
  </sheetViews>
  <sheetFormatPr defaultColWidth="9" defaultRowHeight="20" customHeight="true" outlineLevelCol="5"/>
  <cols>
    <col min="1" max="1" width="48.75" style="91" customWidth="true"/>
    <col min="2" max="2" width="24.25" style="91" customWidth="true"/>
    <col min="3" max="16384" width="9" style="91"/>
  </cols>
  <sheetData>
    <row r="1" s="91" customFormat="true" ht="24" customHeight="true" spans="1:2">
      <c r="A1" s="106" t="s">
        <v>1785</v>
      </c>
      <c r="B1" s="106"/>
    </row>
    <row r="2" s="91" customFormat="true" customHeight="true" spans="2:2">
      <c r="B2" s="107" t="s">
        <v>1</v>
      </c>
    </row>
    <row r="3" s="91" customFormat="true" customHeight="true" spans="1:2">
      <c r="A3" s="104" t="s">
        <v>1694</v>
      </c>
      <c r="B3" s="104" t="s">
        <v>1695</v>
      </c>
    </row>
    <row r="4" s="93" customFormat="true" customHeight="true" spans="1:2">
      <c r="A4" s="100" t="s">
        <v>1696</v>
      </c>
      <c r="B4" s="101">
        <v>2970</v>
      </c>
    </row>
    <row r="5" s="91" customFormat="true" customHeight="true" spans="1:2">
      <c r="A5" s="102" t="s">
        <v>1697</v>
      </c>
      <c r="B5" s="103"/>
    </row>
    <row r="6" s="91" customFormat="true" customHeight="true" spans="1:2">
      <c r="A6" s="102" t="s">
        <v>1698</v>
      </c>
      <c r="B6" s="103"/>
    </row>
    <row r="7" s="91" customFormat="true" customHeight="true" spans="1:6">
      <c r="A7" s="102" t="s">
        <v>1699</v>
      </c>
      <c r="B7" s="103"/>
      <c r="F7" s="92"/>
    </row>
    <row r="8" s="91" customFormat="true" customHeight="true" spans="1:2">
      <c r="A8" s="102" t="s">
        <v>1700</v>
      </c>
      <c r="B8" s="103"/>
    </row>
    <row r="9" s="92" customFormat="true" customHeight="true" spans="1:6">
      <c r="A9" s="102" t="s">
        <v>1701</v>
      </c>
      <c r="B9" s="103"/>
      <c r="F9" s="91"/>
    </row>
    <row r="10" s="91" customFormat="true" customHeight="true" spans="1:2">
      <c r="A10" s="102" t="s">
        <v>1702</v>
      </c>
      <c r="B10" s="103"/>
    </row>
    <row r="11" s="91" customFormat="true" customHeight="true" spans="1:2">
      <c r="A11" s="102" t="s">
        <v>1703</v>
      </c>
      <c r="B11" s="103"/>
    </row>
    <row r="12" s="91" customFormat="true" customHeight="true" spans="1:2">
      <c r="A12" s="102" t="s">
        <v>1704</v>
      </c>
      <c r="B12" s="103"/>
    </row>
    <row r="13" s="91" customFormat="true" customHeight="true" spans="1:2">
      <c r="A13" s="102" t="s">
        <v>1705</v>
      </c>
      <c r="B13" s="103"/>
    </row>
    <row r="14" s="91" customFormat="true" customHeight="true" spans="1:2">
      <c r="A14" s="102" t="s">
        <v>1706</v>
      </c>
      <c r="B14" s="103"/>
    </row>
    <row r="15" s="91" customFormat="true" customHeight="true" spans="1:2">
      <c r="A15" s="102" t="s">
        <v>1707</v>
      </c>
      <c r="B15" s="103"/>
    </row>
    <row r="16" s="91" customFormat="true" customHeight="true" spans="1:2">
      <c r="A16" s="102" t="s">
        <v>1708</v>
      </c>
      <c r="B16" s="103">
        <v>2970</v>
      </c>
    </row>
    <row r="17" s="91" customFormat="true" customHeight="true" spans="1:2">
      <c r="A17" s="102" t="s">
        <v>1709</v>
      </c>
      <c r="B17" s="103"/>
    </row>
    <row r="18" s="91" customFormat="true" customHeight="true" spans="1:2">
      <c r="A18" s="102" t="s">
        <v>1710</v>
      </c>
      <c r="B18" s="103"/>
    </row>
    <row r="19" s="91" customFormat="true" customHeight="true" spans="1:2">
      <c r="A19" s="102" t="s">
        <v>1711</v>
      </c>
      <c r="B19" s="103"/>
    </row>
    <row r="20" s="91" customFormat="true" customHeight="true" spans="1:2">
      <c r="A20" s="102" t="s">
        <v>1712</v>
      </c>
      <c r="B20" s="103"/>
    </row>
    <row r="21" s="91" customFormat="true" customHeight="true" spans="1:2">
      <c r="A21" s="102" t="s">
        <v>1713</v>
      </c>
      <c r="B21" s="103"/>
    </row>
    <row r="22" s="91" customFormat="true" customHeight="true" spans="1:2">
      <c r="A22" s="102" t="s">
        <v>1714</v>
      </c>
      <c r="B22" s="103"/>
    </row>
    <row r="23" s="91" customFormat="true" customHeight="true" spans="1:2">
      <c r="A23" s="102" t="s">
        <v>1715</v>
      </c>
      <c r="B23" s="103"/>
    </row>
    <row r="24" s="91" customFormat="true" customHeight="true" spans="1:2">
      <c r="A24" s="102" t="s">
        <v>1716</v>
      </c>
      <c r="B24" s="103"/>
    </row>
    <row r="25" s="91" customFormat="true" customHeight="true" spans="1:2">
      <c r="A25" s="102" t="s">
        <v>1717</v>
      </c>
      <c r="B25" s="103"/>
    </row>
    <row r="26" s="91" customFormat="true" customHeight="true" spans="1:2">
      <c r="A26" s="102" t="s">
        <v>1718</v>
      </c>
      <c r="B26" s="103"/>
    </row>
    <row r="27" s="91" customFormat="true" customHeight="true" spans="1:2">
      <c r="A27" s="102" t="s">
        <v>1719</v>
      </c>
      <c r="B27" s="103"/>
    </row>
    <row r="28" s="91" customFormat="true" customHeight="true" spans="1:2">
      <c r="A28" s="102" t="s">
        <v>1720</v>
      </c>
      <c r="B28" s="103"/>
    </row>
    <row r="29" s="91" customFormat="true" customHeight="true" spans="1:2">
      <c r="A29" s="102" t="s">
        <v>1721</v>
      </c>
      <c r="B29" s="103"/>
    </row>
    <row r="30" s="91" customFormat="true" customHeight="true" spans="1:2">
      <c r="A30" s="102" t="s">
        <v>1722</v>
      </c>
      <c r="B30" s="103"/>
    </row>
    <row r="31" s="91" customFormat="true" customHeight="true" spans="1:2">
      <c r="A31" s="102" t="s">
        <v>1723</v>
      </c>
      <c r="B31" s="103"/>
    </row>
    <row r="32" s="91" customFormat="true" customHeight="true" spans="1:2">
      <c r="A32" s="102" t="s">
        <v>1724</v>
      </c>
      <c r="B32" s="103"/>
    </row>
    <row r="33" s="91" customFormat="true" customHeight="true" spans="1:2">
      <c r="A33" s="102" t="s">
        <v>1725</v>
      </c>
      <c r="B33" s="103"/>
    </row>
    <row r="34" s="91" customFormat="true" customHeight="true" spans="1:2">
      <c r="A34" s="102" t="s">
        <v>1726</v>
      </c>
      <c r="B34" s="103"/>
    </row>
    <row r="35" s="91" customFormat="true" customHeight="true" spans="1:2">
      <c r="A35" s="102" t="s">
        <v>1727</v>
      </c>
      <c r="B35" s="103"/>
    </row>
    <row r="36" s="93" customFormat="true" customHeight="true" spans="1:2">
      <c r="A36" s="100" t="s">
        <v>1728</v>
      </c>
      <c r="B36" s="101">
        <v>445</v>
      </c>
    </row>
    <row r="37" s="91" customFormat="true" customHeight="true" spans="1:2">
      <c r="A37" s="102" t="s">
        <v>1729</v>
      </c>
      <c r="B37" s="103">
        <v>445</v>
      </c>
    </row>
    <row r="38" s="91" customFormat="true" customHeight="true" spans="1:2">
      <c r="A38" s="102" t="s">
        <v>1730</v>
      </c>
      <c r="B38" s="103"/>
    </row>
    <row r="39" s="91" customFormat="true" customHeight="true" spans="1:2">
      <c r="A39" s="102" t="s">
        <v>1731</v>
      </c>
      <c r="B39" s="103"/>
    </row>
    <row r="40" s="91" customFormat="true" customHeight="true" spans="1:2">
      <c r="A40" s="102" t="s">
        <v>1732</v>
      </c>
      <c r="B40" s="103"/>
    </row>
    <row r="41" s="93" customFormat="true" customHeight="true" spans="1:2">
      <c r="A41" s="100" t="s">
        <v>1733</v>
      </c>
      <c r="B41" s="101"/>
    </row>
    <row r="42" s="91" customFormat="true" customHeight="true" spans="1:2">
      <c r="A42" s="102" t="s">
        <v>1734</v>
      </c>
      <c r="B42" s="103"/>
    </row>
    <row r="43" s="91" customFormat="true" customHeight="true" spans="1:2">
      <c r="A43" s="102" t="s">
        <v>1735</v>
      </c>
      <c r="B43" s="103"/>
    </row>
    <row r="44" s="91" customFormat="true" customHeight="true" spans="1:2">
      <c r="A44" s="102" t="s">
        <v>1736</v>
      </c>
      <c r="B44" s="103"/>
    </row>
    <row r="45" s="91" customFormat="true" customHeight="true" spans="1:2">
      <c r="A45" s="102" t="s">
        <v>1737</v>
      </c>
      <c r="B45" s="103"/>
    </row>
    <row r="46" s="91" customFormat="true" customHeight="true" spans="1:2">
      <c r="A46" s="102" t="s">
        <v>1738</v>
      </c>
      <c r="B46" s="103"/>
    </row>
    <row r="47" s="93" customFormat="true" customHeight="true" spans="1:2">
      <c r="A47" s="100" t="s">
        <v>1739</v>
      </c>
      <c r="B47" s="101"/>
    </row>
    <row r="48" s="91" customFormat="true" customHeight="true" spans="1:2">
      <c r="A48" s="102" t="s">
        <v>1740</v>
      </c>
      <c r="B48" s="103"/>
    </row>
    <row r="49" s="91" customFormat="true" customHeight="true" spans="1:2">
      <c r="A49" s="102" t="s">
        <v>1741</v>
      </c>
      <c r="B49" s="103"/>
    </row>
    <row r="50" s="91" customFormat="true" customHeight="true" spans="1:2">
      <c r="A50" s="102" t="s">
        <v>1742</v>
      </c>
      <c r="B50" s="103"/>
    </row>
    <row r="51" s="93" customFormat="true" customHeight="true" spans="1:2">
      <c r="A51" s="100" t="s">
        <v>1743</v>
      </c>
      <c r="B51" s="101"/>
    </row>
    <row r="52" s="91" customFormat="true" customHeight="true" spans="1:2">
      <c r="A52" s="104" t="s">
        <v>1744</v>
      </c>
      <c r="B52" s="105">
        <v>3415</v>
      </c>
    </row>
  </sheetData>
  <mergeCells count="1">
    <mergeCell ref="A1:B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F9" sqref="F9"/>
    </sheetView>
  </sheetViews>
  <sheetFormatPr defaultColWidth="9" defaultRowHeight="35" customHeight="true" outlineLevelCol="1"/>
  <cols>
    <col min="1" max="1" width="51.125" style="91" customWidth="true"/>
    <col min="2" max="2" width="24.25" style="95" customWidth="true"/>
    <col min="3" max="16383" width="9" style="91"/>
  </cols>
  <sheetData>
    <row r="1" s="91" customFormat="true" ht="43" customHeight="true" spans="1:2">
      <c r="A1" s="96" t="s">
        <v>1786</v>
      </c>
      <c r="B1" s="97"/>
    </row>
    <row r="2" s="91" customFormat="true" ht="24" customHeight="true" spans="2:2">
      <c r="B2" s="98" t="s">
        <v>1</v>
      </c>
    </row>
    <row r="3" s="92" customFormat="true" ht="24" customHeight="true" spans="1:2">
      <c r="A3" s="99" t="s">
        <v>1694</v>
      </c>
      <c r="B3" s="99" t="s">
        <v>1695</v>
      </c>
    </row>
    <row r="4" s="93" customFormat="true" ht="24" customHeight="true" spans="1:2">
      <c r="A4" s="100" t="s">
        <v>1746</v>
      </c>
      <c r="B4" s="101"/>
    </row>
    <row r="5" s="91" customFormat="true" ht="24" customHeight="true" spans="1:2">
      <c r="A5" s="102" t="s">
        <v>1747</v>
      </c>
      <c r="B5" s="103"/>
    </row>
    <row r="6" s="93" customFormat="true" ht="24" customHeight="true" spans="1:2">
      <c r="A6" s="100" t="s">
        <v>1748</v>
      </c>
      <c r="B6" s="101">
        <v>187</v>
      </c>
    </row>
    <row r="7" s="94" customFormat="true" ht="24" customHeight="true" spans="1:2">
      <c r="A7" s="102" t="s">
        <v>1749</v>
      </c>
      <c r="B7" s="103"/>
    </row>
    <row r="8" s="91" customFormat="true" ht="24" customHeight="true" spans="1:2">
      <c r="A8" s="102" t="s">
        <v>1750</v>
      </c>
      <c r="B8" s="103"/>
    </row>
    <row r="9" s="91" customFormat="true" ht="24" customHeight="true" spans="1:2">
      <c r="A9" s="102" t="s">
        <v>1751</v>
      </c>
      <c r="B9" s="103"/>
    </row>
    <row r="10" s="91" customFormat="true" ht="24" customHeight="true" spans="1:2">
      <c r="A10" s="102" t="s">
        <v>1752</v>
      </c>
      <c r="B10" s="103">
        <v>187</v>
      </c>
    </row>
    <row r="11" s="91" customFormat="true" ht="24" customHeight="true" spans="1:2">
      <c r="A11" s="102" t="s">
        <v>1753</v>
      </c>
      <c r="B11" s="103"/>
    </row>
    <row r="12" s="93" customFormat="true" ht="24" customHeight="true" spans="1:2">
      <c r="A12" s="100" t="s">
        <v>1754</v>
      </c>
      <c r="B12" s="101"/>
    </row>
    <row r="13" s="91" customFormat="true" ht="24" customHeight="true" spans="1:2">
      <c r="A13" s="102" t="s">
        <v>1755</v>
      </c>
      <c r="B13" s="103"/>
    </row>
    <row r="14" s="91" customFormat="true" ht="24" customHeight="true" spans="1:2">
      <c r="A14" s="102" t="s">
        <v>1756</v>
      </c>
      <c r="B14" s="103"/>
    </row>
    <row r="15" s="91" customFormat="true" ht="24" customHeight="true" spans="1:2">
      <c r="A15" s="102" t="s">
        <v>1757</v>
      </c>
      <c r="B15" s="103"/>
    </row>
    <row r="16" s="91" customFormat="true" ht="24" customHeight="true" spans="1:2">
      <c r="A16" s="102" t="s">
        <v>1758</v>
      </c>
      <c r="B16" s="103"/>
    </row>
    <row r="17" s="91" customFormat="true" ht="24" customHeight="true" spans="1:2">
      <c r="A17" s="102" t="s">
        <v>1759</v>
      </c>
      <c r="B17" s="103"/>
    </row>
    <row r="18" s="94" customFormat="true" ht="24" customHeight="true" spans="1:2">
      <c r="A18" s="102" t="s">
        <v>1760</v>
      </c>
      <c r="B18" s="103"/>
    </row>
    <row r="19" s="91" customFormat="true" ht="24" customHeight="true" spans="1:2">
      <c r="A19" s="102" t="s">
        <v>1761</v>
      </c>
      <c r="B19" s="103"/>
    </row>
    <row r="20" s="91" customFormat="true" ht="24" customHeight="true" spans="1:2">
      <c r="A20" s="102" t="s">
        <v>1762</v>
      </c>
      <c r="B20" s="103"/>
    </row>
    <row r="21" s="93" customFormat="true" ht="24" customHeight="true" spans="1:2">
      <c r="A21" s="100" t="s">
        <v>1763</v>
      </c>
      <c r="B21" s="101">
        <v>1520</v>
      </c>
    </row>
    <row r="22" s="91" customFormat="true" ht="24" customHeight="true" spans="1:2">
      <c r="A22" s="102" t="s">
        <v>1764</v>
      </c>
      <c r="B22" s="103">
        <v>1520</v>
      </c>
    </row>
    <row r="23" s="93" customFormat="true" ht="24" customHeight="true" spans="1:2">
      <c r="A23" s="100" t="s">
        <v>1765</v>
      </c>
      <c r="B23" s="101"/>
    </row>
    <row r="24" s="91" customFormat="true" ht="24" customHeight="true" spans="1:2">
      <c r="A24" s="102" t="s">
        <v>1766</v>
      </c>
      <c r="B24" s="103"/>
    </row>
    <row r="25" s="91" customFormat="true" ht="24" customHeight="true" spans="1:2">
      <c r="A25" s="102" t="s">
        <v>1767</v>
      </c>
      <c r="B25" s="103"/>
    </row>
    <row r="26" s="91" customFormat="true" ht="24" customHeight="true" spans="1:2">
      <c r="A26" s="102" t="s">
        <v>1768</v>
      </c>
      <c r="B26" s="103"/>
    </row>
    <row r="27" s="93" customFormat="true" ht="24" customHeight="true" spans="1:2">
      <c r="A27" s="100" t="s">
        <v>1769</v>
      </c>
      <c r="B27" s="101"/>
    </row>
    <row r="28" s="92" customFormat="true" ht="24" customHeight="true" spans="1:2">
      <c r="A28" s="104" t="s">
        <v>1770</v>
      </c>
      <c r="B28" s="105">
        <v>1707</v>
      </c>
    </row>
  </sheetData>
  <mergeCells count="1">
    <mergeCell ref="A1:B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M30" sqref="M30"/>
    </sheetView>
  </sheetViews>
  <sheetFormatPr defaultColWidth="9" defaultRowHeight="18.75" customHeight="true" outlineLevelCol="3"/>
  <cols>
    <col min="1" max="1" width="24.125" customWidth="true"/>
    <col min="2" max="2" width="16.75" customWidth="true"/>
    <col min="3" max="3" width="36.5" customWidth="true"/>
    <col min="4" max="4" width="9.875" customWidth="true"/>
    <col min="253" max="253" width="24.125" customWidth="true"/>
    <col min="254" max="254" width="16.75" customWidth="true"/>
    <col min="255" max="255" width="36.5" customWidth="true"/>
    <col min="256" max="256" width="9.875" customWidth="true"/>
    <col min="509" max="509" width="24.125" customWidth="true"/>
    <col min="510" max="510" width="16.75" customWidth="true"/>
    <col min="511" max="511" width="36.5" customWidth="true"/>
    <col min="512" max="512" width="9.875" customWidth="true"/>
    <col min="765" max="765" width="24.125" customWidth="true"/>
    <col min="766" max="766" width="16.75" customWidth="true"/>
    <col min="767" max="767" width="36.5" customWidth="true"/>
    <col min="768" max="768" width="9.875" customWidth="true"/>
    <col min="1021" max="1021" width="24.125" customWidth="true"/>
    <col min="1022" max="1022" width="16.75" customWidth="true"/>
    <col min="1023" max="1023" width="36.5" customWidth="true"/>
    <col min="1024" max="1024" width="9.875" customWidth="true"/>
    <col min="1277" max="1277" width="24.125" customWidth="true"/>
    <col min="1278" max="1278" width="16.75" customWidth="true"/>
    <col min="1279" max="1279" width="36.5" customWidth="true"/>
    <col min="1280" max="1280" width="9.875" customWidth="true"/>
    <col min="1533" max="1533" width="24.125" customWidth="true"/>
    <col min="1534" max="1534" width="16.75" customWidth="true"/>
    <col min="1535" max="1535" width="36.5" customWidth="true"/>
    <col min="1536" max="1536" width="9.875" customWidth="true"/>
    <col min="1789" max="1789" width="24.125" customWidth="true"/>
    <col min="1790" max="1790" width="16.75" customWidth="true"/>
    <col min="1791" max="1791" width="36.5" customWidth="true"/>
    <col min="1792" max="1792" width="9.875" customWidth="true"/>
    <col min="2045" max="2045" width="24.125" customWidth="true"/>
    <col min="2046" max="2046" width="16.75" customWidth="true"/>
    <col min="2047" max="2047" width="36.5" customWidth="true"/>
    <col min="2048" max="2048" width="9.875" customWidth="true"/>
    <col min="2301" max="2301" width="24.125" customWidth="true"/>
    <col min="2302" max="2302" width="16.75" customWidth="true"/>
    <col min="2303" max="2303" width="36.5" customWidth="true"/>
    <col min="2304" max="2304" width="9.875" customWidth="true"/>
    <col min="2557" max="2557" width="24.125" customWidth="true"/>
    <col min="2558" max="2558" width="16.75" customWidth="true"/>
    <col min="2559" max="2559" width="36.5" customWidth="true"/>
    <col min="2560" max="2560" width="9.875" customWidth="true"/>
    <col min="2813" max="2813" width="24.125" customWidth="true"/>
    <col min="2814" max="2814" width="16.75" customWidth="true"/>
    <col min="2815" max="2815" width="36.5" customWidth="true"/>
    <col min="2816" max="2816" width="9.875" customWidth="true"/>
    <col min="3069" max="3069" width="24.125" customWidth="true"/>
    <col min="3070" max="3070" width="16.75" customWidth="true"/>
    <col min="3071" max="3071" width="36.5" customWidth="true"/>
    <col min="3072" max="3072" width="9.875" customWidth="true"/>
    <col min="3325" max="3325" width="24.125" customWidth="true"/>
    <col min="3326" max="3326" width="16.75" customWidth="true"/>
    <col min="3327" max="3327" width="36.5" customWidth="true"/>
    <col min="3328" max="3328" width="9.875" customWidth="true"/>
    <col min="3581" max="3581" width="24.125" customWidth="true"/>
    <col min="3582" max="3582" width="16.75" customWidth="true"/>
    <col min="3583" max="3583" width="36.5" customWidth="true"/>
    <col min="3584" max="3584" width="9.875" customWidth="true"/>
    <col min="3837" max="3837" width="24.125" customWidth="true"/>
    <col min="3838" max="3838" width="16.75" customWidth="true"/>
    <col min="3839" max="3839" width="36.5" customWidth="true"/>
    <col min="3840" max="3840" width="9.875" customWidth="true"/>
    <col min="4093" max="4093" width="24.125" customWidth="true"/>
    <col min="4094" max="4094" width="16.75" customWidth="true"/>
    <col min="4095" max="4095" width="36.5" customWidth="true"/>
    <col min="4096" max="4096" width="9.875" customWidth="true"/>
    <col min="4349" max="4349" width="24.125" customWidth="true"/>
    <col min="4350" max="4350" width="16.75" customWidth="true"/>
    <col min="4351" max="4351" width="36.5" customWidth="true"/>
    <col min="4352" max="4352" width="9.875" customWidth="true"/>
    <col min="4605" max="4605" width="24.125" customWidth="true"/>
    <col min="4606" max="4606" width="16.75" customWidth="true"/>
    <col min="4607" max="4607" width="36.5" customWidth="true"/>
    <col min="4608" max="4608" width="9.875" customWidth="true"/>
    <col min="4861" max="4861" width="24.125" customWidth="true"/>
    <col min="4862" max="4862" width="16.75" customWidth="true"/>
    <col min="4863" max="4863" width="36.5" customWidth="true"/>
    <col min="4864" max="4864" width="9.875" customWidth="true"/>
    <col min="5117" max="5117" width="24.125" customWidth="true"/>
    <col min="5118" max="5118" width="16.75" customWidth="true"/>
    <col min="5119" max="5119" width="36.5" customWidth="true"/>
    <col min="5120" max="5120" width="9.875" customWidth="true"/>
    <col min="5373" max="5373" width="24.125" customWidth="true"/>
    <col min="5374" max="5374" width="16.75" customWidth="true"/>
    <col min="5375" max="5375" width="36.5" customWidth="true"/>
    <col min="5376" max="5376" width="9.875" customWidth="true"/>
    <col min="5629" max="5629" width="24.125" customWidth="true"/>
    <col min="5630" max="5630" width="16.75" customWidth="true"/>
    <col min="5631" max="5631" width="36.5" customWidth="true"/>
    <col min="5632" max="5632" width="9.875" customWidth="true"/>
    <col min="5885" max="5885" width="24.125" customWidth="true"/>
    <col min="5886" max="5886" width="16.75" customWidth="true"/>
    <col min="5887" max="5887" width="36.5" customWidth="true"/>
    <col min="5888" max="5888" width="9.875" customWidth="true"/>
    <col min="6141" max="6141" width="24.125" customWidth="true"/>
    <col min="6142" max="6142" width="16.75" customWidth="true"/>
    <col min="6143" max="6143" width="36.5" customWidth="true"/>
    <col min="6144" max="6144" width="9.875" customWidth="true"/>
    <col min="6397" max="6397" width="24.125" customWidth="true"/>
    <col min="6398" max="6398" width="16.75" customWidth="true"/>
    <col min="6399" max="6399" width="36.5" customWidth="true"/>
    <col min="6400" max="6400" width="9.875" customWidth="true"/>
    <col min="6653" max="6653" width="24.125" customWidth="true"/>
    <col min="6654" max="6654" width="16.75" customWidth="true"/>
    <col min="6655" max="6655" width="36.5" customWidth="true"/>
    <col min="6656" max="6656" width="9.875" customWidth="true"/>
    <col min="6909" max="6909" width="24.125" customWidth="true"/>
    <col min="6910" max="6910" width="16.75" customWidth="true"/>
    <col min="6911" max="6911" width="36.5" customWidth="true"/>
    <col min="6912" max="6912" width="9.875" customWidth="true"/>
    <col min="7165" max="7165" width="24.125" customWidth="true"/>
    <col min="7166" max="7166" width="16.75" customWidth="true"/>
    <col min="7167" max="7167" width="36.5" customWidth="true"/>
    <col min="7168" max="7168" width="9.875" customWidth="true"/>
    <col min="7421" max="7421" width="24.125" customWidth="true"/>
    <col min="7422" max="7422" width="16.75" customWidth="true"/>
    <col min="7423" max="7423" width="36.5" customWidth="true"/>
    <col min="7424" max="7424" width="9.875" customWidth="true"/>
    <col min="7677" max="7677" width="24.125" customWidth="true"/>
    <col min="7678" max="7678" width="16.75" customWidth="true"/>
    <col min="7679" max="7679" width="36.5" customWidth="true"/>
    <col min="7680" max="7680" width="9.875" customWidth="true"/>
    <col min="7933" max="7933" width="24.125" customWidth="true"/>
    <col min="7934" max="7934" width="16.75" customWidth="true"/>
    <col min="7935" max="7935" width="36.5" customWidth="true"/>
    <col min="7936" max="7936" width="9.875" customWidth="true"/>
    <col min="8189" max="8189" width="24.125" customWidth="true"/>
    <col min="8190" max="8190" width="16.75" customWidth="true"/>
    <col min="8191" max="8191" width="36.5" customWidth="true"/>
    <col min="8192" max="8192" width="9.875" customWidth="true"/>
    <col min="8445" max="8445" width="24.125" customWidth="true"/>
    <col min="8446" max="8446" width="16.75" customWidth="true"/>
    <col min="8447" max="8447" width="36.5" customWidth="true"/>
    <col min="8448" max="8448" width="9.875" customWidth="true"/>
    <col min="8701" max="8701" width="24.125" customWidth="true"/>
    <col min="8702" max="8702" width="16.75" customWidth="true"/>
    <col min="8703" max="8703" width="36.5" customWidth="true"/>
    <col min="8704" max="8704" width="9.875" customWidth="true"/>
    <col min="8957" max="8957" width="24.125" customWidth="true"/>
    <col min="8958" max="8958" width="16.75" customWidth="true"/>
    <col min="8959" max="8959" width="36.5" customWidth="true"/>
    <col min="8960" max="8960" width="9.875" customWidth="true"/>
    <col min="9213" max="9213" width="24.125" customWidth="true"/>
    <col min="9214" max="9214" width="16.75" customWidth="true"/>
    <col min="9215" max="9215" width="36.5" customWidth="true"/>
    <col min="9216" max="9216" width="9.875" customWidth="true"/>
    <col min="9469" max="9469" width="24.125" customWidth="true"/>
    <col min="9470" max="9470" width="16.75" customWidth="true"/>
    <col min="9471" max="9471" width="36.5" customWidth="true"/>
    <col min="9472" max="9472" width="9.875" customWidth="true"/>
    <col min="9725" max="9725" width="24.125" customWidth="true"/>
    <col min="9726" max="9726" width="16.75" customWidth="true"/>
    <col min="9727" max="9727" width="36.5" customWidth="true"/>
    <col min="9728" max="9728" width="9.875" customWidth="true"/>
    <col min="9981" max="9981" width="24.125" customWidth="true"/>
    <col min="9982" max="9982" width="16.75" customWidth="true"/>
    <col min="9983" max="9983" width="36.5" customWidth="true"/>
    <col min="9984" max="9984" width="9.875" customWidth="true"/>
    <col min="10237" max="10237" width="24.125" customWidth="true"/>
    <col min="10238" max="10238" width="16.75" customWidth="true"/>
    <col min="10239" max="10239" width="36.5" customWidth="true"/>
    <col min="10240" max="10240" width="9.875" customWidth="true"/>
    <col min="10493" max="10493" width="24.125" customWidth="true"/>
    <col min="10494" max="10494" width="16.75" customWidth="true"/>
    <col min="10495" max="10495" width="36.5" customWidth="true"/>
    <col min="10496" max="10496" width="9.875" customWidth="true"/>
    <col min="10749" max="10749" width="24.125" customWidth="true"/>
    <col min="10750" max="10750" width="16.75" customWidth="true"/>
    <col min="10751" max="10751" width="36.5" customWidth="true"/>
    <col min="10752" max="10752" width="9.875" customWidth="true"/>
    <col min="11005" max="11005" width="24.125" customWidth="true"/>
    <col min="11006" max="11006" width="16.75" customWidth="true"/>
    <col min="11007" max="11007" width="36.5" customWidth="true"/>
    <col min="11008" max="11008" width="9.875" customWidth="true"/>
    <col min="11261" max="11261" width="24.125" customWidth="true"/>
    <col min="11262" max="11262" width="16.75" customWidth="true"/>
    <col min="11263" max="11263" width="36.5" customWidth="true"/>
    <col min="11264" max="11264" width="9.875" customWidth="true"/>
    <col min="11517" max="11517" width="24.125" customWidth="true"/>
    <col min="11518" max="11518" width="16.75" customWidth="true"/>
    <col min="11519" max="11519" width="36.5" customWidth="true"/>
    <col min="11520" max="11520" width="9.875" customWidth="true"/>
    <col min="11773" max="11773" width="24.125" customWidth="true"/>
    <col min="11774" max="11774" width="16.75" customWidth="true"/>
    <col min="11775" max="11775" width="36.5" customWidth="true"/>
    <col min="11776" max="11776" width="9.875" customWidth="true"/>
    <col min="12029" max="12029" width="24.125" customWidth="true"/>
    <col min="12030" max="12030" width="16.75" customWidth="true"/>
    <col min="12031" max="12031" width="36.5" customWidth="true"/>
    <col min="12032" max="12032" width="9.875" customWidth="true"/>
    <col min="12285" max="12285" width="24.125" customWidth="true"/>
    <col min="12286" max="12286" width="16.75" customWidth="true"/>
    <col min="12287" max="12287" width="36.5" customWidth="true"/>
    <col min="12288" max="12288" width="9.875" customWidth="true"/>
    <col min="12541" max="12541" width="24.125" customWidth="true"/>
    <col min="12542" max="12542" width="16.75" customWidth="true"/>
    <col min="12543" max="12543" width="36.5" customWidth="true"/>
    <col min="12544" max="12544" width="9.875" customWidth="true"/>
    <col min="12797" max="12797" width="24.125" customWidth="true"/>
    <col min="12798" max="12798" width="16.75" customWidth="true"/>
    <col min="12799" max="12799" width="36.5" customWidth="true"/>
    <col min="12800" max="12800" width="9.875" customWidth="true"/>
    <col min="13053" max="13053" width="24.125" customWidth="true"/>
    <col min="13054" max="13054" width="16.75" customWidth="true"/>
    <col min="13055" max="13055" width="36.5" customWidth="true"/>
    <col min="13056" max="13056" width="9.875" customWidth="true"/>
    <col min="13309" max="13309" width="24.125" customWidth="true"/>
    <col min="13310" max="13310" width="16.75" customWidth="true"/>
    <col min="13311" max="13311" width="36.5" customWidth="true"/>
    <col min="13312" max="13312" width="9.875" customWidth="true"/>
    <col min="13565" max="13565" width="24.125" customWidth="true"/>
    <col min="13566" max="13566" width="16.75" customWidth="true"/>
    <col min="13567" max="13567" width="36.5" customWidth="true"/>
    <col min="13568" max="13568" width="9.875" customWidth="true"/>
    <col min="13821" max="13821" width="24.125" customWidth="true"/>
    <col min="13822" max="13822" width="16.75" customWidth="true"/>
    <col min="13823" max="13823" width="36.5" customWidth="true"/>
    <col min="13824" max="13824" width="9.875" customWidth="true"/>
    <col min="14077" max="14077" width="24.125" customWidth="true"/>
    <col min="14078" max="14078" width="16.75" customWidth="true"/>
    <col min="14079" max="14079" width="36.5" customWidth="true"/>
    <col min="14080" max="14080" width="9.875" customWidth="true"/>
    <col min="14333" max="14333" width="24.125" customWidth="true"/>
    <col min="14334" max="14334" width="16.75" customWidth="true"/>
    <col min="14335" max="14335" width="36.5" customWidth="true"/>
    <col min="14336" max="14336" width="9.875" customWidth="true"/>
    <col min="14589" max="14589" width="24.125" customWidth="true"/>
    <col min="14590" max="14590" width="16.75" customWidth="true"/>
    <col min="14591" max="14591" width="36.5" customWidth="true"/>
    <col min="14592" max="14592" width="9.875" customWidth="true"/>
    <col min="14845" max="14845" width="24.125" customWidth="true"/>
    <col min="14846" max="14846" width="16.75" customWidth="true"/>
    <col min="14847" max="14847" width="36.5" customWidth="true"/>
    <col min="14848" max="14848" width="9.875" customWidth="true"/>
    <col min="15101" max="15101" width="24.125" customWidth="true"/>
    <col min="15102" max="15102" width="16.75" customWidth="true"/>
    <col min="15103" max="15103" width="36.5" customWidth="true"/>
    <col min="15104" max="15104" width="9.875" customWidth="true"/>
    <col min="15357" max="15357" width="24.125" customWidth="true"/>
    <col min="15358" max="15358" width="16.75" customWidth="true"/>
    <col min="15359" max="15359" width="36.5" customWidth="true"/>
    <col min="15360" max="15360" width="9.875" customWidth="true"/>
    <col min="15613" max="15613" width="24.125" customWidth="true"/>
    <col min="15614" max="15614" width="16.75" customWidth="true"/>
    <col min="15615" max="15615" width="36.5" customWidth="true"/>
    <col min="15616" max="15616" width="9.875" customWidth="true"/>
    <col min="15869" max="15869" width="24.125" customWidth="true"/>
    <col min="15870" max="15870" width="16.75" customWidth="true"/>
    <col min="15871" max="15871" width="36.5" customWidth="true"/>
    <col min="15872" max="15872" width="9.875" customWidth="true"/>
    <col min="16125" max="16125" width="24.125" customWidth="true"/>
    <col min="16126" max="16126" width="16.75" customWidth="true"/>
    <col min="16127" max="16127" width="36.5" customWidth="true"/>
    <col min="16128" max="16128" width="9.875" customWidth="true"/>
  </cols>
  <sheetData>
    <row r="1" customHeight="true" spans="1:4">
      <c r="A1" s="67" t="s">
        <v>1787</v>
      </c>
      <c r="B1" s="67"/>
      <c r="C1" s="67"/>
      <c r="D1" s="67"/>
    </row>
    <row r="2" customHeight="true" spans="4:4">
      <c r="D2" s="68" t="s">
        <v>1</v>
      </c>
    </row>
    <row r="3" s="66" customFormat="true" customHeight="true" spans="1:4">
      <c r="A3" s="69" t="s">
        <v>57</v>
      </c>
      <c r="B3" s="69" t="s">
        <v>58</v>
      </c>
      <c r="C3" s="69" t="s">
        <v>57</v>
      </c>
      <c r="D3" s="69" t="s">
        <v>58</v>
      </c>
    </row>
    <row r="4" s="66" customFormat="true" customHeight="true" spans="1:4">
      <c r="A4" s="70" t="s">
        <v>1788</v>
      </c>
      <c r="B4" s="71">
        <v>2970</v>
      </c>
      <c r="C4" s="72" t="s">
        <v>1789</v>
      </c>
      <c r="D4" s="73">
        <f>SUM(D5:D9)</f>
        <v>187</v>
      </c>
    </row>
    <row r="5" s="66" customFormat="true" customHeight="true" spans="1:4">
      <c r="A5" s="70" t="s">
        <v>1790</v>
      </c>
      <c r="B5" s="71">
        <v>445</v>
      </c>
      <c r="C5" s="74" t="s">
        <v>1749</v>
      </c>
      <c r="D5" s="71"/>
    </row>
    <row r="6" s="66" customFormat="true" customHeight="true" spans="1:4">
      <c r="A6" s="70" t="s">
        <v>1791</v>
      </c>
      <c r="B6" s="71"/>
      <c r="C6" s="74" t="s">
        <v>1750</v>
      </c>
      <c r="D6" s="71"/>
    </row>
    <row r="7" s="66" customFormat="true" customHeight="true" spans="1:4">
      <c r="A7" s="70" t="s">
        <v>1792</v>
      </c>
      <c r="B7" s="71"/>
      <c r="C7" s="74" t="s">
        <v>1751</v>
      </c>
      <c r="D7" s="71"/>
    </row>
    <row r="8" s="66" customFormat="true" customHeight="true" spans="1:4">
      <c r="A8" s="70" t="s">
        <v>1793</v>
      </c>
      <c r="B8" s="71"/>
      <c r="C8" s="74" t="s">
        <v>1752</v>
      </c>
      <c r="D8" s="71">
        <v>187</v>
      </c>
    </row>
    <row r="9" s="66" customFormat="true" customHeight="true" spans="1:4">
      <c r="A9" s="70"/>
      <c r="B9" s="75"/>
      <c r="C9" s="74" t="s">
        <v>1753</v>
      </c>
      <c r="D9" s="73"/>
    </row>
    <row r="10" s="66" customFormat="true" customHeight="true" spans="1:4">
      <c r="A10" s="70"/>
      <c r="B10" s="75"/>
      <c r="C10" s="72" t="s">
        <v>1794</v>
      </c>
      <c r="D10" s="73"/>
    </row>
    <row r="11" s="66" customFormat="true" customHeight="true" spans="1:4">
      <c r="A11" s="76"/>
      <c r="B11" s="75"/>
      <c r="C11" s="74" t="s">
        <v>1755</v>
      </c>
      <c r="D11" s="71"/>
    </row>
    <row r="12" s="66" customFormat="true" customHeight="true" spans="1:4">
      <c r="A12" s="76"/>
      <c r="B12" s="75"/>
      <c r="C12" s="74" t="s">
        <v>1756</v>
      </c>
      <c r="D12" s="71"/>
    </row>
    <row r="13" s="66" customFormat="true" customHeight="true" spans="1:4">
      <c r="A13" s="76"/>
      <c r="B13" s="75"/>
      <c r="C13" s="74" t="s">
        <v>1757</v>
      </c>
      <c r="D13" s="71"/>
    </row>
    <row r="14" s="66" customFormat="true" customHeight="true" spans="1:4">
      <c r="A14" s="77"/>
      <c r="B14" s="78"/>
      <c r="C14" s="74" t="s">
        <v>1758</v>
      </c>
      <c r="D14" s="79"/>
    </row>
    <row r="15" s="66" customFormat="true" customHeight="true" spans="1:4">
      <c r="A15" s="76"/>
      <c r="B15" s="75"/>
      <c r="C15" s="70" t="s">
        <v>1759</v>
      </c>
      <c r="D15" s="71"/>
    </row>
    <row r="16" s="66" customFormat="true" customHeight="true" spans="1:4">
      <c r="A16" s="80"/>
      <c r="B16" s="75"/>
      <c r="C16" s="70" t="s">
        <v>1760</v>
      </c>
      <c r="D16" s="71"/>
    </row>
    <row r="17" s="66" customFormat="true" customHeight="true" spans="1:4">
      <c r="A17" s="80"/>
      <c r="B17" s="75"/>
      <c r="C17" s="70" t="s">
        <v>1761</v>
      </c>
      <c r="D17" s="71"/>
    </row>
    <row r="18" s="66" customFormat="true" customHeight="true" spans="1:4">
      <c r="A18" s="80"/>
      <c r="B18" s="75"/>
      <c r="C18" s="70" t="s">
        <v>1762</v>
      </c>
      <c r="D18" s="71"/>
    </row>
    <row r="19" s="66" customFormat="true" customHeight="true" spans="1:4">
      <c r="A19" s="80"/>
      <c r="B19" s="75"/>
      <c r="C19" s="81" t="s">
        <v>1795</v>
      </c>
      <c r="D19" s="73">
        <f>D20</f>
        <v>1520</v>
      </c>
    </row>
    <row r="20" s="66" customFormat="true" customHeight="true" spans="1:4">
      <c r="A20" s="80"/>
      <c r="B20" s="75"/>
      <c r="C20" s="70" t="s">
        <v>1764</v>
      </c>
      <c r="D20" s="71">
        <v>1520</v>
      </c>
    </row>
    <row r="21" s="66" customFormat="true" customHeight="true" spans="1:4">
      <c r="A21" s="80"/>
      <c r="B21" s="75"/>
      <c r="C21" s="81" t="s">
        <v>1796</v>
      </c>
      <c r="D21" s="73">
        <v>0</v>
      </c>
    </row>
    <row r="22" s="66" customFormat="true" customHeight="true" spans="1:4">
      <c r="A22" s="80"/>
      <c r="B22" s="75"/>
      <c r="C22" s="70" t="s">
        <v>1766</v>
      </c>
      <c r="D22" s="71"/>
    </row>
    <row r="23" s="66" customFormat="true" customHeight="true" spans="1:4">
      <c r="A23" s="80"/>
      <c r="B23" s="75"/>
      <c r="C23" s="70" t="s">
        <v>1767</v>
      </c>
      <c r="D23" s="71"/>
    </row>
    <row r="24" s="66" customFormat="true" customHeight="true" spans="1:4">
      <c r="A24" s="80"/>
      <c r="B24" s="75"/>
      <c r="C24" s="70" t="s">
        <v>1768</v>
      </c>
      <c r="D24" s="71"/>
    </row>
    <row r="25" s="66" customFormat="true" customHeight="true" spans="1:4">
      <c r="A25" s="80"/>
      <c r="B25" s="75"/>
      <c r="C25" s="81" t="s">
        <v>1797</v>
      </c>
      <c r="D25" s="73"/>
    </row>
    <row r="26" s="66" customFormat="true" customHeight="true" spans="1:4">
      <c r="A26" s="80"/>
      <c r="B26" s="75"/>
      <c r="C26" s="70"/>
      <c r="D26" s="71"/>
    </row>
    <row r="27" s="66" customFormat="true" customHeight="true" spans="1:4">
      <c r="A27" s="82" t="s">
        <v>1780</v>
      </c>
      <c r="B27" s="83">
        <f>SUM(B4:B8)</f>
        <v>3415</v>
      </c>
      <c r="C27" s="82" t="s">
        <v>1781</v>
      </c>
      <c r="D27" s="73">
        <f>D25+D4+D10+D19</f>
        <v>1707</v>
      </c>
    </row>
    <row r="28" customHeight="true" spans="1:4">
      <c r="A28" s="84" t="s">
        <v>35</v>
      </c>
      <c r="B28" s="85">
        <v>1553</v>
      </c>
      <c r="C28" s="84" t="s">
        <v>1798</v>
      </c>
      <c r="D28" s="86">
        <v>1553</v>
      </c>
    </row>
    <row r="29" customHeight="true" spans="1:4">
      <c r="A29" s="84" t="s">
        <v>50</v>
      </c>
      <c r="B29" s="87"/>
      <c r="C29" s="84" t="s">
        <v>1122</v>
      </c>
      <c r="D29" s="86">
        <v>1700</v>
      </c>
    </row>
    <row r="30" customHeight="true" spans="1:4">
      <c r="A30" s="84" t="s">
        <v>1782</v>
      </c>
      <c r="B30" s="87"/>
      <c r="C30" s="84" t="s">
        <v>1123</v>
      </c>
      <c r="D30" s="86">
        <v>8</v>
      </c>
    </row>
    <row r="31" customHeight="true" spans="1:4">
      <c r="A31" s="88" t="s">
        <v>1799</v>
      </c>
      <c r="B31" s="89">
        <f>B27+B28+B29+B30</f>
        <v>4968</v>
      </c>
      <c r="C31" s="88" t="s">
        <v>1800</v>
      </c>
      <c r="D31" s="89">
        <f>D27+D28+D29+D30</f>
        <v>4968</v>
      </c>
    </row>
    <row r="32" customHeight="true" spans="1:4">
      <c r="A32" s="90"/>
      <c r="B32" s="90"/>
      <c r="C32" s="90"/>
      <c r="D32" s="90"/>
    </row>
  </sheetData>
  <mergeCells count="2">
    <mergeCell ref="A1:D1"/>
    <mergeCell ref="A32:D32"/>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60"/>
  <sheetViews>
    <sheetView topLeftCell="A33" workbookViewId="0">
      <selection activeCell="A10" sqref="A10:B52"/>
    </sheetView>
  </sheetViews>
  <sheetFormatPr defaultColWidth="9" defaultRowHeight="13.5" outlineLevelCol="3"/>
  <cols>
    <col min="1" max="1" width="53.75" style="21" customWidth="true"/>
    <col min="2" max="2" width="19.625" style="21" customWidth="true"/>
    <col min="3" max="3" width="21.75" style="21" customWidth="true"/>
    <col min="4" max="4" width="9" style="21"/>
    <col min="5" max="5" width="12.875" style="21"/>
    <col min="6" max="256" width="9" style="21"/>
    <col min="257" max="257" width="53.75" style="21" customWidth="true"/>
    <col min="258" max="259" width="27.625" style="21" customWidth="true"/>
    <col min="260" max="512" width="9" style="21"/>
    <col min="513" max="513" width="53.75" style="21" customWidth="true"/>
    <col min="514" max="515" width="27.625" style="21" customWidth="true"/>
    <col min="516" max="768" width="9" style="21"/>
    <col min="769" max="769" width="53.75" style="21" customWidth="true"/>
    <col min="770" max="771" width="27.625" style="21" customWidth="true"/>
    <col min="772" max="1024" width="9" style="21"/>
    <col min="1025" max="1025" width="53.75" style="21" customWidth="true"/>
    <col min="1026" max="1027" width="27.625" style="21" customWidth="true"/>
    <col min="1028" max="1280" width="9" style="21"/>
    <col min="1281" max="1281" width="53.75" style="21" customWidth="true"/>
    <col min="1282" max="1283" width="27.625" style="21" customWidth="true"/>
    <col min="1284" max="1536" width="9" style="21"/>
    <col min="1537" max="1537" width="53.75" style="21" customWidth="true"/>
    <col min="1538" max="1539" width="27.625" style="21" customWidth="true"/>
    <col min="1540" max="1792" width="9" style="21"/>
    <col min="1793" max="1793" width="53.75" style="21" customWidth="true"/>
    <col min="1794" max="1795" width="27.625" style="21" customWidth="true"/>
    <col min="1796" max="2048" width="9" style="21"/>
    <col min="2049" max="2049" width="53.75" style="21" customWidth="true"/>
    <col min="2050" max="2051" width="27.625" style="21" customWidth="true"/>
    <col min="2052" max="2304" width="9" style="21"/>
    <col min="2305" max="2305" width="53.75" style="21" customWidth="true"/>
    <col min="2306" max="2307" width="27.625" style="21" customWidth="true"/>
    <col min="2308" max="2560" width="9" style="21"/>
    <col min="2561" max="2561" width="53.75" style="21" customWidth="true"/>
    <col min="2562" max="2563" width="27.625" style="21" customWidth="true"/>
    <col min="2564" max="2816" width="9" style="21"/>
    <col min="2817" max="2817" width="53.75" style="21" customWidth="true"/>
    <col min="2818" max="2819" width="27.625" style="21" customWidth="true"/>
    <col min="2820" max="3072" width="9" style="21"/>
    <col min="3073" max="3073" width="53.75" style="21" customWidth="true"/>
    <col min="3074" max="3075" width="27.625" style="21" customWidth="true"/>
    <col min="3076" max="3328" width="9" style="21"/>
    <col min="3329" max="3329" width="53.75" style="21" customWidth="true"/>
    <col min="3330" max="3331" width="27.625" style="21" customWidth="true"/>
    <col min="3332" max="3584" width="9" style="21"/>
    <col min="3585" max="3585" width="53.75" style="21" customWidth="true"/>
    <col min="3586" max="3587" width="27.625" style="21" customWidth="true"/>
    <col min="3588" max="3840" width="9" style="21"/>
    <col min="3841" max="3841" width="53.75" style="21" customWidth="true"/>
    <col min="3842" max="3843" width="27.625" style="21" customWidth="true"/>
    <col min="3844" max="4096" width="9" style="21"/>
    <col min="4097" max="4097" width="53.75" style="21" customWidth="true"/>
    <col min="4098" max="4099" width="27.625" style="21" customWidth="true"/>
    <col min="4100" max="4352" width="9" style="21"/>
    <col min="4353" max="4353" width="53.75" style="21" customWidth="true"/>
    <col min="4354" max="4355" width="27.625" style="21" customWidth="true"/>
    <col min="4356" max="4608" width="9" style="21"/>
    <col min="4609" max="4609" width="53.75" style="21" customWidth="true"/>
    <col min="4610" max="4611" width="27.625" style="21" customWidth="true"/>
    <col min="4612" max="4864" width="9" style="21"/>
    <col min="4865" max="4865" width="53.75" style="21" customWidth="true"/>
    <col min="4866" max="4867" width="27.625" style="21" customWidth="true"/>
    <col min="4868" max="5120" width="9" style="21"/>
    <col min="5121" max="5121" width="53.75" style="21" customWidth="true"/>
    <col min="5122" max="5123" width="27.625" style="21" customWidth="true"/>
    <col min="5124" max="5376" width="9" style="21"/>
    <col min="5377" max="5377" width="53.75" style="21" customWidth="true"/>
    <col min="5378" max="5379" width="27.625" style="21" customWidth="true"/>
    <col min="5380" max="5632" width="9" style="21"/>
    <col min="5633" max="5633" width="53.75" style="21" customWidth="true"/>
    <col min="5634" max="5635" width="27.625" style="21" customWidth="true"/>
    <col min="5636" max="5888" width="9" style="21"/>
    <col min="5889" max="5889" width="53.75" style="21" customWidth="true"/>
    <col min="5890" max="5891" width="27.625" style="21" customWidth="true"/>
    <col min="5892" max="6144" width="9" style="21"/>
    <col min="6145" max="6145" width="53.75" style="21" customWidth="true"/>
    <col min="6146" max="6147" width="27.625" style="21" customWidth="true"/>
    <col min="6148" max="6400" width="9" style="21"/>
    <col min="6401" max="6401" width="53.75" style="21" customWidth="true"/>
    <col min="6402" max="6403" width="27.625" style="21" customWidth="true"/>
    <col min="6404" max="6656" width="9" style="21"/>
    <col min="6657" max="6657" width="53.75" style="21" customWidth="true"/>
    <col min="6658" max="6659" width="27.625" style="21" customWidth="true"/>
    <col min="6660" max="6912" width="9" style="21"/>
    <col min="6913" max="6913" width="53.75" style="21" customWidth="true"/>
    <col min="6914" max="6915" width="27.625" style="21" customWidth="true"/>
    <col min="6916" max="7168" width="9" style="21"/>
    <col min="7169" max="7169" width="53.75" style="21" customWidth="true"/>
    <col min="7170" max="7171" width="27.625" style="21" customWidth="true"/>
    <col min="7172" max="7424" width="9" style="21"/>
    <col min="7425" max="7425" width="53.75" style="21" customWidth="true"/>
    <col min="7426" max="7427" width="27.625" style="21" customWidth="true"/>
    <col min="7428" max="7680" width="9" style="21"/>
    <col min="7681" max="7681" width="53.75" style="21" customWidth="true"/>
    <col min="7682" max="7683" width="27.625" style="21" customWidth="true"/>
    <col min="7684" max="7936" width="9" style="21"/>
    <col min="7937" max="7937" width="53.75" style="21" customWidth="true"/>
    <col min="7938" max="7939" width="27.625" style="21" customWidth="true"/>
    <col min="7940" max="8192" width="9" style="21"/>
    <col min="8193" max="8193" width="53.75" style="21" customWidth="true"/>
    <col min="8194" max="8195" width="27.625" style="21" customWidth="true"/>
    <col min="8196" max="8448" width="9" style="21"/>
    <col min="8449" max="8449" width="53.75" style="21" customWidth="true"/>
    <col min="8450" max="8451" width="27.625" style="21" customWidth="true"/>
    <col min="8452" max="8704" width="9" style="21"/>
    <col min="8705" max="8705" width="53.75" style="21" customWidth="true"/>
    <col min="8706" max="8707" width="27.625" style="21" customWidth="true"/>
    <col min="8708" max="8960" width="9" style="21"/>
    <col min="8961" max="8961" width="53.75" style="21" customWidth="true"/>
    <col min="8962" max="8963" width="27.625" style="21" customWidth="true"/>
    <col min="8964" max="9216" width="9" style="21"/>
    <col min="9217" max="9217" width="53.75" style="21" customWidth="true"/>
    <col min="9218" max="9219" width="27.625" style="21" customWidth="true"/>
    <col min="9220" max="9472" width="9" style="21"/>
    <col min="9473" max="9473" width="53.75" style="21" customWidth="true"/>
    <col min="9474" max="9475" width="27.625" style="21" customWidth="true"/>
    <col min="9476" max="9728" width="9" style="21"/>
    <col min="9729" max="9729" width="53.75" style="21" customWidth="true"/>
    <col min="9730" max="9731" width="27.625" style="21" customWidth="true"/>
    <col min="9732" max="9984" width="9" style="21"/>
    <col min="9985" max="9985" width="53.75" style="21" customWidth="true"/>
    <col min="9986" max="9987" width="27.625" style="21" customWidth="true"/>
    <col min="9988" max="10240" width="9" style="21"/>
    <col min="10241" max="10241" width="53.75" style="21" customWidth="true"/>
    <col min="10242" max="10243" width="27.625" style="21" customWidth="true"/>
    <col min="10244" max="10496" width="9" style="21"/>
    <col min="10497" max="10497" width="53.75" style="21" customWidth="true"/>
    <col min="10498" max="10499" width="27.625" style="21" customWidth="true"/>
    <col min="10500" max="10752" width="9" style="21"/>
    <col min="10753" max="10753" width="53.75" style="21" customWidth="true"/>
    <col min="10754" max="10755" width="27.625" style="21" customWidth="true"/>
    <col min="10756" max="11008" width="9" style="21"/>
    <col min="11009" max="11009" width="53.75" style="21" customWidth="true"/>
    <col min="11010" max="11011" width="27.625" style="21" customWidth="true"/>
    <col min="11012" max="11264" width="9" style="21"/>
    <col min="11265" max="11265" width="53.75" style="21" customWidth="true"/>
    <col min="11266" max="11267" width="27.625" style="21" customWidth="true"/>
    <col min="11268" max="11520" width="9" style="21"/>
    <col min="11521" max="11521" width="53.75" style="21" customWidth="true"/>
    <col min="11522" max="11523" width="27.625" style="21" customWidth="true"/>
    <col min="11524" max="11776" width="9" style="21"/>
    <col min="11777" max="11777" width="53.75" style="21" customWidth="true"/>
    <col min="11778" max="11779" width="27.625" style="21" customWidth="true"/>
    <col min="11780" max="12032" width="9" style="21"/>
    <col min="12033" max="12033" width="53.75" style="21" customWidth="true"/>
    <col min="12034" max="12035" width="27.625" style="21" customWidth="true"/>
    <col min="12036" max="12288" width="9" style="21"/>
    <col min="12289" max="12289" width="53.75" style="21" customWidth="true"/>
    <col min="12290" max="12291" width="27.625" style="21" customWidth="true"/>
    <col min="12292" max="12544" width="9" style="21"/>
    <col min="12545" max="12545" width="53.75" style="21" customWidth="true"/>
    <col min="12546" max="12547" width="27.625" style="21" customWidth="true"/>
    <col min="12548" max="12800" width="9" style="21"/>
    <col min="12801" max="12801" width="53.75" style="21" customWidth="true"/>
    <col min="12802" max="12803" width="27.625" style="21" customWidth="true"/>
    <col min="12804" max="13056" width="9" style="21"/>
    <col min="13057" max="13057" width="53.75" style="21" customWidth="true"/>
    <col min="13058" max="13059" width="27.625" style="21" customWidth="true"/>
    <col min="13060" max="13312" width="9" style="21"/>
    <col min="13313" max="13313" width="53.75" style="21" customWidth="true"/>
    <col min="13314" max="13315" width="27.625" style="21" customWidth="true"/>
    <col min="13316" max="13568" width="9" style="21"/>
    <col min="13569" max="13569" width="53.75" style="21" customWidth="true"/>
    <col min="13570" max="13571" width="27.625" style="21" customWidth="true"/>
    <col min="13572" max="13824" width="9" style="21"/>
    <col min="13825" max="13825" width="53.75" style="21" customWidth="true"/>
    <col min="13826" max="13827" width="27.625" style="21" customWidth="true"/>
    <col min="13828" max="14080" width="9" style="21"/>
    <col min="14081" max="14081" width="53.75" style="21" customWidth="true"/>
    <col min="14082" max="14083" width="27.625" style="21" customWidth="true"/>
    <col min="14084" max="14336" width="9" style="21"/>
    <col min="14337" max="14337" width="53.75" style="21" customWidth="true"/>
    <col min="14338" max="14339" width="27.625" style="21" customWidth="true"/>
    <col min="14340" max="14592" width="9" style="21"/>
    <col min="14593" max="14593" width="53.75" style="21" customWidth="true"/>
    <col min="14594" max="14595" width="27.625" style="21" customWidth="true"/>
    <col min="14596" max="14848" width="9" style="21"/>
    <col min="14849" max="14849" width="53.75" style="21" customWidth="true"/>
    <col min="14850" max="14851" width="27.625" style="21" customWidth="true"/>
    <col min="14852" max="15104" width="9" style="21"/>
    <col min="15105" max="15105" width="53.75" style="21" customWidth="true"/>
    <col min="15106" max="15107" width="27.625" style="21" customWidth="true"/>
    <col min="15108" max="15360" width="9" style="21"/>
    <col min="15361" max="15361" width="53.75" style="21" customWidth="true"/>
    <col min="15362" max="15363" width="27.625" style="21" customWidth="true"/>
    <col min="15364" max="15616" width="9" style="21"/>
    <col min="15617" max="15617" width="53.75" style="21" customWidth="true"/>
    <col min="15618" max="15619" width="27.625" style="21" customWidth="true"/>
    <col min="15620" max="15872" width="9" style="21"/>
    <col min="15873" max="15873" width="53.75" style="21" customWidth="true"/>
    <col min="15874" max="15875" width="27.625" style="21" customWidth="true"/>
    <col min="15876" max="16128" width="9" style="21"/>
    <col min="16129" max="16129" width="53.75" style="21" customWidth="true"/>
    <col min="16130" max="16131" width="27.625" style="21" customWidth="true"/>
    <col min="16132" max="16384" width="9" style="21"/>
  </cols>
  <sheetData>
    <row r="1" ht="24.75" customHeight="true" spans="1:3">
      <c r="A1" s="44" t="s">
        <v>1801</v>
      </c>
      <c r="B1" s="44"/>
      <c r="C1" s="44"/>
    </row>
    <row r="2" ht="18" customHeight="true" spans="1:3">
      <c r="A2" s="45"/>
      <c r="B2" s="45"/>
      <c r="C2" s="46" t="s">
        <v>1</v>
      </c>
    </row>
    <row r="3" ht="24.75" customHeight="true" spans="1:3">
      <c r="A3" s="27" t="s">
        <v>1802</v>
      </c>
      <c r="B3" s="47" t="s">
        <v>58</v>
      </c>
      <c r="C3" s="29" t="s">
        <v>1803</v>
      </c>
    </row>
    <row r="4" ht="24.75" customHeight="true" spans="1:3">
      <c r="A4" s="48" t="s">
        <v>1804</v>
      </c>
      <c r="B4" s="49"/>
      <c r="C4" s="50" t="s">
        <v>1805</v>
      </c>
    </row>
    <row r="5" ht="24.75" customHeight="true" spans="1:3">
      <c r="A5" s="51" t="s">
        <v>1806</v>
      </c>
      <c r="B5" s="52"/>
      <c r="C5" s="53"/>
    </row>
    <row r="6" ht="24.75" customHeight="true" spans="1:3">
      <c r="A6" s="51" t="s">
        <v>1807</v>
      </c>
      <c r="B6" s="52"/>
      <c r="C6" s="53"/>
    </row>
    <row r="7" ht="24.75" customHeight="true" spans="1:3">
      <c r="A7" s="51" t="s">
        <v>1808</v>
      </c>
      <c r="B7" s="52"/>
      <c r="C7" s="53"/>
    </row>
    <row r="8" ht="24.75" customHeight="true" spans="1:3">
      <c r="A8" s="51" t="s">
        <v>1809</v>
      </c>
      <c r="B8" s="54"/>
      <c r="C8" s="53"/>
    </row>
    <row r="9" ht="24.75" customHeight="true" spans="1:3">
      <c r="A9" s="51" t="s">
        <v>1810</v>
      </c>
      <c r="B9" s="52"/>
      <c r="C9" s="55"/>
    </row>
    <row r="10" ht="24.75" customHeight="true" spans="1:3">
      <c r="A10" s="48" t="s">
        <v>1811</v>
      </c>
      <c r="B10" s="49">
        <f>SUM(B11:B16)</f>
        <v>12809.718968</v>
      </c>
      <c r="C10" s="51"/>
    </row>
    <row r="11" ht="24.75" customHeight="true" spans="1:3">
      <c r="A11" s="51" t="s">
        <v>1812</v>
      </c>
      <c r="B11" s="56">
        <v>8556</v>
      </c>
      <c r="C11" s="51"/>
    </row>
    <row r="12" ht="24.75" customHeight="true" spans="1:3">
      <c r="A12" s="51" t="s">
        <v>1813</v>
      </c>
      <c r="B12" s="54">
        <v>0</v>
      </c>
      <c r="C12" s="51"/>
    </row>
    <row r="13" ht="24.75" customHeight="true" spans="1:3">
      <c r="A13" s="51" t="s">
        <v>1814</v>
      </c>
      <c r="B13" s="56">
        <v>335</v>
      </c>
      <c r="C13" s="51"/>
    </row>
    <row r="14" ht="24.75" customHeight="true" spans="1:3">
      <c r="A14" s="51" t="s">
        <v>1815</v>
      </c>
      <c r="B14" s="56">
        <v>291.8116</v>
      </c>
      <c r="C14" s="51"/>
    </row>
    <row r="15" ht="24.75" customHeight="true" spans="1:3">
      <c r="A15" s="51" t="s">
        <v>1816</v>
      </c>
      <c r="B15" s="56">
        <v>34.717368</v>
      </c>
      <c r="C15" s="51"/>
    </row>
    <row r="16" ht="24.75" customHeight="true" spans="1:3">
      <c r="A16" s="51" t="s">
        <v>1817</v>
      </c>
      <c r="B16" s="57">
        <v>3592.19</v>
      </c>
      <c r="C16" s="51"/>
    </row>
    <row r="17" ht="24.75" customHeight="true" spans="1:3">
      <c r="A17" s="48" t="s">
        <v>1818</v>
      </c>
      <c r="B17" s="49">
        <f>SUM(B18:B22)</f>
        <v>180450.524619</v>
      </c>
      <c r="C17" s="51"/>
    </row>
    <row r="18" ht="24.75" customHeight="true" spans="1:3">
      <c r="A18" s="51" t="s">
        <v>1819</v>
      </c>
      <c r="B18" s="56">
        <v>178040.824619</v>
      </c>
      <c r="C18" s="51"/>
    </row>
    <row r="19" ht="24.75" customHeight="true" spans="1:3">
      <c r="A19" s="51" t="s">
        <v>1820</v>
      </c>
      <c r="B19" s="54">
        <v>0</v>
      </c>
      <c r="C19" s="51"/>
    </row>
    <row r="20" ht="24.75" customHeight="true" spans="1:3">
      <c r="A20" s="51" t="s">
        <v>1821</v>
      </c>
      <c r="B20" s="56">
        <v>1868.7</v>
      </c>
      <c r="C20" s="51"/>
    </row>
    <row r="21" ht="24.75" customHeight="true" spans="1:3">
      <c r="A21" s="51" t="s">
        <v>1822</v>
      </c>
      <c r="B21" s="56">
        <v>210</v>
      </c>
      <c r="C21" s="51"/>
    </row>
    <row r="22" ht="24.75" customHeight="true" spans="1:3">
      <c r="A22" s="51" t="s">
        <v>1823</v>
      </c>
      <c r="B22" s="56">
        <v>331</v>
      </c>
      <c r="C22" s="51"/>
    </row>
    <row r="23" ht="24.75" customHeight="true" spans="1:3">
      <c r="A23" s="48" t="s">
        <v>1824</v>
      </c>
      <c r="B23" s="49">
        <f>SUM(B24:B27)</f>
        <v>10217.21883</v>
      </c>
      <c r="C23" s="51"/>
    </row>
    <row r="24" ht="24.75" customHeight="true" spans="1:3">
      <c r="A24" s="51" t="s">
        <v>1825</v>
      </c>
      <c r="B24" s="57">
        <v>9947.21883</v>
      </c>
      <c r="C24" s="51"/>
    </row>
    <row r="25" ht="24.75" customHeight="true" spans="1:3">
      <c r="A25" s="51" t="s">
        <v>1826</v>
      </c>
      <c r="B25" s="54">
        <v>0</v>
      </c>
      <c r="C25" s="51"/>
    </row>
    <row r="26" ht="24.75" customHeight="true" spans="1:3">
      <c r="A26" s="51" t="s">
        <v>1827</v>
      </c>
      <c r="B26" s="56">
        <v>214</v>
      </c>
      <c r="C26" s="51"/>
    </row>
    <row r="27" ht="24.75" customHeight="true" spans="1:3">
      <c r="A27" s="51" t="s">
        <v>1828</v>
      </c>
      <c r="B27" s="56">
        <v>56</v>
      </c>
      <c r="C27" s="51"/>
    </row>
    <row r="28" ht="24.75" customHeight="true" spans="1:3">
      <c r="A28" s="48" t="s">
        <v>1829</v>
      </c>
      <c r="B28" s="49">
        <f>SUM(B29:B32)</f>
        <v>0</v>
      </c>
      <c r="C28" s="51"/>
    </row>
    <row r="29" ht="24.75" customHeight="true" spans="1:3">
      <c r="A29" s="51" t="s">
        <v>1830</v>
      </c>
      <c r="B29" s="54"/>
      <c r="C29" s="51"/>
    </row>
    <row r="30" ht="24.75" customHeight="true" spans="1:3">
      <c r="A30" s="51" t="s">
        <v>1831</v>
      </c>
      <c r="B30" s="54"/>
      <c r="C30" s="51"/>
    </row>
    <row r="31" ht="24.75" customHeight="true" spans="1:3">
      <c r="A31" s="51" t="s">
        <v>1832</v>
      </c>
      <c r="B31" s="54"/>
      <c r="C31" s="51"/>
    </row>
    <row r="32" ht="24.75" customHeight="true" spans="1:3">
      <c r="A32" s="51" t="s">
        <v>1833</v>
      </c>
      <c r="B32" s="54"/>
      <c r="C32" s="51"/>
    </row>
    <row r="33" ht="24.75" customHeight="true" spans="1:3">
      <c r="A33" s="48" t="s">
        <v>1834</v>
      </c>
      <c r="B33" s="49">
        <f>SUM(B34:B40)</f>
        <v>15293.94591</v>
      </c>
      <c r="C33" s="51"/>
    </row>
    <row r="34" ht="24.75" customHeight="true" spans="1:3">
      <c r="A34" s="51" t="s">
        <v>1835</v>
      </c>
      <c r="B34" s="56">
        <v>5630.51</v>
      </c>
      <c r="C34" s="51"/>
    </row>
    <row r="35" ht="24.75" customHeight="true" spans="1:3">
      <c r="A35" s="51" t="s">
        <v>1836</v>
      </c>
      <c r="B35" s="56">
        <v>8561.333</v>
      </c>
      <c r="C35" s="51"/>
    </row>
    <row r="36" ht="24.75" customHeight="true" spans="1:3">
      <c r="A36" s="51" t="s">
        <v>1837</v>
      </c>
      <c r="B36" s="56">
        <v>387</v>
      </c>
      <c r="C36" s="51"/>
    </row>
    <row r="37" ht="24.75" customHeight="true" spans="1:3">
      <c r="A37" s="51" t="s">
        <v>1838</v>
      </c>
      <c r="B37" s="56">
        <v>191.15291</v>
      </c>
      <c r="C37" s="51"/>
    </row>
    <row r="38" ht="24.75" customHeight="true" spans="1:3">
      <c r="A38" s="51" t="s">
        <v>1839</v>
      </c>
      <c r="B38" s="56">
        <v>393.95</v>
      </c>
      <c r="C38" s="51"/>
    </row>
    <row r="39" ht="24.75" customHeight="true" spans="1:3">
      <c r="A39" s="51" t="s">
        <v>1840</v>
      </c>
      <c r="B39" s="56">
        <v>65</v>
      </c>
      <c r="C39" s="51"/>
    </row>
    <row r="40" ht="24.75" customHeight="true" spans="1:3">
      <c r="A40" s="51" t="s">
        <v>1841</v>
      </c>
      <c r="B40" s="56">
        <v>65</v>
      </c>
      <c r="C40" s="51"/>
    </row>
    <row r="41" ht="24.75" customHeight="true" spans="1:3">
      <c r="A41" s="48" t="s">
        <v>1842</v>
      </c>
      <c r="B41" s="49"/>
      <c r="C41" s="58" t="s">
        <v>1843</v>
      </c>
    </row>
    <row r="42" ht="24.75" customHeight="true" spans="1:3">
      <c r="A42" s="51" t="s">
        <v>1844</v>
      </c>
      <c r="B42" s="54"/>
      <c r="C42" s="59"/>
    </row>
    <row r="43" ht="24.75" customHeight="true" spans="1:3">
      <c r="A43" s="51" t="s">
        <v>1845</v>
      </c>
      <c r="B43" s="54"/>
      <c r="C43" s="59"/>
    </row>
    <row r="44" ht="24.75" customHeight="true" spans="1:3">
      <c r="A44" s="51" t="s">
        <v>1846</v>
      </c>
      <c r="B44" s="54"/>
      <c r="C44" s="59"/>
    </row>
    <row r="45" ht="24.75" customHeight="true" spans="1:3">
      <c r="A45" s="51" t="s">
        <v>1847</v>
      </c>
      <c r="B45" s="54"/>
      <c r="C45" s="59"/>
    </row>
    <row r="46" ht="24.75" customHeight="true" spans="1:3">
      <c r="A46" s="51" t="s">
        <v>1848</v>
      </c>
      <c r="B46" s="54"/>
      <c r="C46" s="60"/>
    </row>
    <row r="47" ht="24.75" customHeight="true" spans="1:3">
      <c r="A47" s="48" t="s">
        <v>1849</v>
      </c>
      <c r="B47" s="49">
        <f>SUM(B48:B51)</f>
        <v>57584.0963</v>
      </c>
      <c r="C47" s="61"/>
    </row>
    <row r="48" ht="24.75" customHeight="true" spans="1:3">
      <c r="A48" s="51" t="s">
        <v>1850</v>
      </c>
      <c r="B48" s="62">
        <v>19183.964</v>
      </c>
      <c r="C48" s="63"/>
    </row>
    <row r="49" ht="24.75" customHeight="true" spans="1:3">
      <c r="A49" s="51" t="s">
        <v>1851</v>
      </c>
      <c r="B49" s="62">
        <v>37679.565</v>
      </c>
      <c r="C49" s="63"/>
    </row>
    <row r="50" ht="24.75" customHeight="true" spans="1:3">
      <c r="A50" s="51" t="s">
        <v>1852</v>
      </c>
      <c r="B50" s="62">
        <v>720.5673</v>
      </c>
      <c r="C50" s="63"/>
    </row>
    <row r="51" ht="24.75" customHeight="true" spans="1:3">
      <c r="A51" s="51" t="s">
        <v>1853</v>
      </c>
      <c r="B51" s="54">
        <v>0</v>
      </c>
      <c r="C51" s="64"/>
    </row>
    <row r="52" ht="24.75" customHeight="true" spans="1:3">
      <c r="A52" s="48" t="s">
        <v>1854</v>
      </c>
      <c r="B52" s="49">
        <f>B4+B10+B17+B23+B28+B33+B47</f>
        <v>276355.504627</v>
      </c>
      <c r="C52" s="51"/>
    </row>
    <row r="60" spans="2:4">
      <c r="B60" s="65"/>
      <c r="D60" s="65"/>
    </row>
  </sheetData>
  <mergeCells count="4">
    <mergeCell ref="A1:C1"/>
    <mergeCell ref="C4:C9"/>
    <mergeCell ref="C41:C46"/>
    <mergeCell ref="C47:C51"/>
  </mergeCells>
  <pageMargins left="0.7" right="0.7" top="0.75" bottom="0.75" header="0.3" footer="0.3"/>
  <pageSetup paperSize="9" scale="54" fitToWidth="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54"/>
  <sheetViews>
    <sheetView topLeftCell="A26" workbookViewId="0">
      <selection activeCell="A11" sqref="A11:B50"/>
    </sheetView>
  </sheetViews>
  <sheetFormatPr defaultColWidth="9" defaultRowHeight="13.5" outlineLevelCol="2"/>
  <cols>
    <col min="1" max="1" width="55.75" style="21" customWidth="true"/>
    <col min="2" max="2" width="19.625" style="22" customWidth="true"/>
    <col min="3" max="3" width="24" style="21" customWidth="true"/>
    <col min="4" max="4" width="9" style="21"/>
    <col min="5" max="5" width="12.875" style="21"/>
    <col min="6" max="254" width="9" style="21"/>
    <col min="255" max="255" width="55.75" style="21" customWidth="true"/>
    <col min="256" max="256" width="22" style="21" customWidth="true"/>
    <col min="257" max="257" width="30.375" style="21" customWidth="true"/>
    <col min="258" max="258" width="16.5" style="21" customWidth="true"/>
    <col min="259" max="510" width="9" style="21"/>
    <col min="511" max="511" width="55.75" style="21" customWidth="true"/>
    <col min="512" max="512" width="22" style="21" customWidth="true"/>
    <col min="513" max="513" width="30.375" style="21" customWidth="true"/>
    <col min="514" max="514" width="16.5" style="21" customWidth="true"/>
    <col min="515" max="766" width="9" style="21"/>
    <col min="767" max="767" width="55.75" style="21" customWidth="true"/>
    <col min="768" max="768" width="22" style="21" customWidth="true"/>
    <col min="769" max="769" width="30.375" style="21" customWidth="true"/>
    <col min="770" max="770" width="16.5" style="21" customWidth="true"/>
    <col min="771" max="1022" width="9" style="21"/>
    <col min="1023" max="1023" width="55.75" style="21" customWidth="true"/>
    <col min="1024" max="1024" width="22" style="21" customWidth="true"/>
    <col min="1025" max="1025" width="30.375" style="21" customWidth="true"/>
    <col min="1026" max="1026" width="16.5" style="21" customWidth="true"/>
    <col min="1027" max="1278" width="9" style="21"/>
    <col min="1279" max="1279" width="55.75" style="21" customWidth="true"/>
    <col min="1280" max="1280" width="22" style="21" customWidth="true"/>
    <col min="1281" max="1281" width="30.375" style="21" customWidth="true"/>
    <col min="1282" max="1282" width="16.5" style="21" customWidth="true"/>
    <col min="1283" max="1534" width="9" style="21"/>
    <col min="1535" max="1535" width="55.75" style="21" customWidth="true"/>
    <col min="1536" max="1536" width="22" style="21" customWidth="true"/>
    <col min="1537" max="1537" width="30.375" style="21" customWidth="true"/>
    <col min="1538" max="1538" width="16.5" style="21" customWidth="true"/>
    <col min="1539" max="1790" width="9" style="21"/>
    <col min="1791" max="1791" width="55.75" style="21" customWidth="true"/>
    <col min="1792" max="1792" width="22" style="21" customWidth="true"/>
    <col min="1793" max="1793" width="30.375" style="21" customWidth="true"/>
    <col min="1794" max="1794" width="16.5" style="21" customWidth="true"/>
    <col min="1795" max="2046" width="9" style="21"/>
    <col min="2047" max="2047" width="55.75" style="21" customWidth="true"/>
    <col min="2048" max="2048" width="22" style="21" customWidth="true"/>
    <col min="2049" max="2049" width="30.375" style="21" customWidth="true"/>
    <col min="2050" max="2050" width="16.5" style="21" customWidth="true"/>
    <col min="2051" max="2302" width="9" style="21"/>
    <col min="2303" max="2303" width="55.75" style="21" customWidth="true"/>
    <col min="2304" max="2304" width="22" style="21" customWidth="true"/>
    <col min="2305" max="2305" width="30.375" style="21" customWidth="true"/>
    <col min="2306" max="2306" width="16.5" style="21" customWidth="true"/>
    <col min="2307" max="2558" width="9" style="21"/>
    <col min="2559" max="2559" width="55.75" style="21" customWidth="true"/>
    <col min="2560" max="2560" width="22" style="21" customWidth="true"/>
    <col min="2561" max="2561" width="30.375" style="21" customWidth="true"/>
    <col min="2562" max="2562" width="16.5" style="21" customWidth="true"/>
    <col min="2563" max="2814" width="9" style="21"/>
    <col min="2815" max="2815" width="55.75" style="21" customWidth="true"/>
    <col min="2816" max="2816" width="22" style="21" customWidth="true"/>
    <col min="2817" max="2817" width="30.375" style="21" customWidth="true"/>
    <col min="2818" max="2818" width="16.5" style="21" customWidth="true"/>
    <col min="2819" max="3070" width="9" style="21"/>
    <col min="3071" max="3071" width="55.75" style="21" customWidth="true"/>
    <col min="3072" max="3072" width="22" style="21" customWidth="true"/>
    <col min="3073" max="3073" width="30.375" style="21" customWidth="true"/>
    <col min="3074" max="3074" width="16.5" style="21" customWidth="true"/>
    <col min="3075" max="3326" width="9" style="21"/>
    <col min="3327" max="3327" width="55.75" style="21" customWidth="true"/>
    <col min="3328" max="3328" width="22" style="21" customWidth="true"/>
    <col min="3329" max="3329" width="30.375" style="21" customWidth="true"/>
    <col min="3330" max="3330" width="16.5" style="21" customWidth="true"/>
    <col min="3331" max="3582" width="9" style="21"/>
    <col min="3583" max="3583" width="55.75" style="21" customWidth="true"/>
    <col min="3584" max="3584" width="22" style="21" customWidth="true"/>
    <col min="3585" max="3585" width="30.375" style="21" customWidth="true"/>
    <col min="3586" max="3586" width="16.5" style="21" customWidth="true"/>
    <col min="3587" max="3838" width="9" style="21"/>
    <col min="3839" max="3839" width="55.75" style="21" customWidth="true"/>
    <col min="3840" max="3840" width="22" style="21" customWidth="true"/>
    <col min="3841" max="3841" width="30.375" style="21" customWidth="true"/>
    <col min="3842" max="3842" width="16.5" style="21" customWidth="true"/>
    <col min="3843" max="4094" width="9" style="21"/>
    <col min="4095" max="4095" width="55.75" style="21" customWidth="true"/>
    <col min="4096" max="4096" width="22" style="21" customWidth="true"/>
    <col min="4097" max="4097" width="30.375" style="21" customWidth="true"/>
    <col min="4098" max="4098" width="16.5" style="21" customWidth="true"/>
    <col min="4099" max="4350" width="9" style="21"/>
    <col min="4351" max="4351" width="55.75" style="21" customWidth="true"/>
    <col min="4352" max="4352" width="22" style="21" customWidth="true"/>
    <col min="4353" max="4353" width="30.375" style="21" customWidth="true"/>
    <col min="4354" max="4354" width="16.5" style="21" customWidth="true"/>
    <col min="4355" max="4606" width="9" style="21"/>
    <col min="4607" max="4607" width="55.75" style="21" customWidth="true"/>
    <col min="4608" max="4608" width="22" style="21" customWidth="true"/>
    <col min="4609" max="4609" width="30.375" style="21" customWidth="true"/>
    <col min="4610" max="4610" width="16.5" style="21" customWidth="true"/>
    <col min="4611" max="4862" width="9" style="21"/>
    <col min="4863" max="4863" width="55.75" style="21" customWidth="true"/>
    <col min="4864" max="4864" width="22" style="21" customWidth="true"/>
    <col min="4865" max="4865" width="30.375" style="21" customWidth="true"/>
    <col min="4866" max="4866" width="16.5" style="21" customWidth="true"/>
    <col min="4867" max="5118" width="9" style="21"/>
    <col min="5119" max="5119" width="55.75" style="21" customWidth="true"/>
    <col min="5120" max="5120" width="22" style="21" customWidth="true"/>
    <col min="5121" max="5121" width="30.375" style="21" customWidth="true"/>
    <col min="5122" max="5122" width="16.5" style="21" customWidth="true"/>
    <col min="5123" max="5374" width="9" style="21"/>
    <col min="5375" max="5375" width="55.75" style="21" customWidth="true"/>
    <col min="5376" max="5376" width="22" style="21" customWidth="true"/>
    <col min="5377" max="5377" width="30.375" style="21" customWidth="true"/>
    <col min="5378" max="5378" width="16.5" style="21" customWidth="true"/>
    <col min="5379" max="5630" width="9" style="21"/>
    <col min="5631" max="5631" width="55.75" style="21" customWidth="true"/>
    <col min="5632" max="5632" width="22" style="21" customWidth="true"/>
    <col min="5633" max="5633" width="30.375" style="21" customWidth="true"/>
    <col min="5634" max="5634" width="16.5" style="21" customWidth="true"/>
    <col min="5635" max="5886" width="9" style="21"/>
    <col min="5887" max="5887" width="55.75" style="21" customWidth="true"/>
    <col min="5888" max="5888" width="22" style="21" customWidth="true"/>
    <col min="5889" max="5889" width="30.375" style="21" customWidth="true"/>
    <col min="5890" max="5890" width="16.5" style="21" customWidth="true"/>
    <col min="5891" max="6142" width="9" style="21"/>
    <col min="6143" max="6143" width="55.75" style="21" customWidth="true"/>
    <col min="6144" max="6144" width="22" style="21" customWidth="true"/>
    <col min="6145" max="6145" width="30.375" style="21" customWidth="true"/>
    <col min="6146" max="6146" width="16.5" style="21" customWidth="true"/>
    <col min="6147" max="6398" width="9" style="21"/>
    <col min="6399" max="6399" width="55.75" style="21" customWidth="true"/>
    <col min="6400" max="6400" width="22" style="21" customWidth="true"/>
    <col min="6401" max="6401" width="30.375" style="21" customWidth="true"/>
    <col min="6402" max="6402" width="16.5" style="21" customWidth="true"/>
    <col min="6403" max="6654" width="9" style="21"/>
    <col min="6655" max="6655" width="55.75" style="21" customWidth="true"/>
    <col min="6656" max="6656" width="22" style="21" customWidth="true"/>
    <col min="6657" max="6657" width="30.375" style="21" customWidth="true"/>
    <col min="6658" max="6658" width="16.5" style="21" customWidth="true"/>
    <col min="6659" max="6910" width="9" style="21"/>
    <col min="6911" max="6911" width="55.75" style="21" customWidth="true"/>
    <col min="6912" max="6912" width="22" style="21" customWidth="true"/>
    <col min="6913" max="6913" width="30.375" style="21" customWidth="true"/>
    <col min="6914" max="6914" width="16.5" style="21" customWidth="true"/>
    <col min="6915" max="7166" width="9" style="21"/>
    <col min="7167" max="7167" width="55.75" style="21" customWidth="true"/>
    <col min="7168" max="7168" width="22" style="21" customWidth="true"/>
    <col min="7169" max="7169" width="30.375" style="21" customWidth="true"/>
    <col min="7170" max="7170" width="16.5" style="21" customWidth="true"/>
    <col min="7171" max="7422" width="9" style="21"/>
    <col min="7423" max="7423" width="55.75" style="21" customWidth="true"/>
    <col min="7424" max="7424" width="22" style="21" customWidth="true"/>
    <col min="7425" max="7425" width="30.375" style="21" customWidth="true"/>
    <col min="7426" max="7426" width="16.5" style="21" customWidth="true"/>
    <col min="7427" max="7678" width="9" style="21"/>
    <col min="7679" max="7679" width="55.75" style="21" customWidth="true"/>
    <col min="7680" max="7680" width="22" style="21" customWidth="true"/>
    <col min="7681" max="7681" width="30.375" style="21" customWidth="true"/>
    <col min="7682" max="7682" width="16.5" style="21" customWidth="true"/>
    <col min="7683" max="7934" width="9" style="21"/>
    <col min="7935" max="7935" width="55.75" style="21" customWidth="true"/>
    <col min="7936" max="7936" width="22" style="21" customWidth="true"/>
    <col min="7937" max="7937" width="30.375" style="21" customWidth="true"/>
    <col min="7938" max="7938" width="16.5" style="21" customWidth="true"/>
    <col min="7939" max="8190" width="9" style="21"/>
    <col min="8191" max="8191" width="55.75" style="21" customWidth="true"/>
    <col min="8192" max="8192" width="22" style="21" customWidth="true"/>
    <col min="8193" max="8193" width="30.375" style="21" customWidth="true"/>
    <col min="8194" max="8194" width="16.5" style="21" customWidth="true"/>
    <col min="8195" max="8446" width="9" style="21"/>
    <col min="8447" max="8447" width="55.75" style="21" customWidth="true"/>
    <col min="8448" max="8448" width="22" style="21" customWidth="true"/>
    <col min="8449" max="8449" width="30.375" style="21" customWidth="true"/>
    <col min="8450" max="8450" width="16.5" style="21" customWidth="true"/>
    <col min="8451" max="8702" width="9" style="21"/>
    <col min="8703" max="8703" width="55.75" style="21" customWidth="true"/>
    <col min="8704" max="8704" width="22" style="21" customWidth="true"/>
    <col min="8705" max="8705" width="30.375" style="21" customWidth="true"/>
    <col min="8706" max="8706" width="16.5" style="21" customWidth="true"/>
    <col min="8707" max="8958" width="9" style="21"/>
    <col min="8959" max="8959" width="55.75" style="21" customWidth="true"/>
    <col min="8960" max="8960" width="22" style="21" customWidth="true"/>
    <col min="8961" max="8961" width="30.375" style="21" customWidth="true"/>
    <col min="8962" max="8962" width="16.5" style="21" customWidth="true"/>
    <col min="8963" max="9214" width="9" style="21"/>
    <col min="9215" max="9215" width="55.75" style="21" customWidth="true"/>
    <col min="9216" max="9216" width="22" style="21" customWidth="true"/>
    <col min="9217" max="9217" width="30.375" style="21" customWidth="true"/>
    <col min="9218" max="9218" width="16.5" style="21" customWidth="true"/>
    <col min="9219" max="9470" width="9" style="21"/>
    <col min="9471" max="9471" width="55.75" style="21" customWidth="true"/>
    <col min="9472" max="9472" width="22" style="21" customWidth="true"/>
    <col min="9473" max="9473" width="30.375" style="21" customWidth="true"/>
    <col min="9474" max="9474" width="16.5" style="21" customWidth="true"/>
    <col min="9475" max="9726" width="9" style="21"/>
    <col min="9727" max="9727" width="55.75" style="21" customWidth="true"/>
    <col min="9728" max="9728" width="22" style="21" customWidth="true"/>
    <col min="9729" max="9729" width="30.375" style="21" customWidth="true"/>
    <col min="9730" max="9730" width="16.5" style="21" customWidth="true"/>
    <col min="9731" max="9982" width="9" style="21"/>
    <col min="9983" max="9983" width="55.75" style="21" customWidth="true"/>
    <col min="9984" max="9984" width="22" style="21" customWidth="true"/>
    <col min="9985" max="9985" width="30.375" style="21" customWidth="true"/>
    <col min="9986" max="9986" width="16.5" style="21" customWidth="true"/>
    <col min="9987" max="10238" width="9" style="21"/>
    <col min="10239" max="10239" width="55.75" style="21" customWidth="true"/>
    <col min="10240" max="10240" width="22" style="21" customWidth="true"/>
    <col min="10241" max="10241" width="30.375" style="21" customWidth="true"/>
    <col min="10242" max="10242" width="16.5" style="21" customWidth="true"/>
    <col min="10243" max="10494" width="9" style="21"/>
    <col min="10495" max="10495" width="55.75" style="21" customWidth="true"/>
    <col min="10496" max="10496" width="22" style="21" customWidth="true"/>
    <col min="10497" max="10497" width="30.375" style="21" customWidth="true"/>
    <col min="10498" max="10498" width="16.5" style="21" customWidth="true"/>
    <col min="10499" max="10750" width="9" style="21"/>
    <col min="10751" max="10751" width="55.75" style="21" customWidth="true"/>
    <col min="10752" max="10752" width="22" style="21" customWidth="true"/>
    <col min="10753" max="10753" width="30.375" style="21" customWidth="true"/>
    <col min="10754" max="10754" width="16.5" style="21" customWidth="true"/>
    <col min="10755" max="11006" width="9" style="21"/>
    <col min="11007" max="11007" width="55.75" style="21" customWidth="true"/>
    <col min="11008" max="11008" width="22" style="21" customWidth="true"/>
    <col min="11009" max="11009" width="30.375" style="21" customWidth="true"/>
    <col min="11010" max="11010" width="16.5" style="21" customWidth="true"/>
    <col min="11011" max="11262" width="9" style="21"/>
    <col min="11263" max="11263" width="55.75" style="21" customWidth="true"/>
    <col min="11264" max="11264" width="22" style="21" customWidth="true"/>
    <col min="11265" max="11265" width="30.375" style="21" customWidth="true"/>
    <col min="11266" max="11266" width="16.5" style="21" customWidth="true"/>
    <col min="11267" max="11518" width="9" style="21"/>
    <col min="11519" max="11519" width="55.75" style="21" customWidth="true"/>
    <col min="11520" max="11520" width="22" style="21" customWidth="true"/>
    <col min="11521" max="11521" width="30.375" style="21" customWidth="true"/>
    <col min="11522" max="11522" width="16.5" style="21" customWidth="true"/>
    <col min="11523" max="11774" width="9" style="21"/>
    <col min="11775" max="11775" width="55.75" style="21" customWidth="true"/>
    <col min="11776" max="11776" width="22" style="21" customWidth="true"/>
    <col min="11777" max="11777" width="30.375" style="21" customWidth="true"/>
    <col min="11778" max="11778" width="16.5" style="21" customWidth="true"/>
    <col min="11779" max="12030" width="9" style="21"/>
    <col min="12031" max="12031" width="55.75" style="21" customWidth="true"/>
    <col min="12032" max="12032" width="22" style="21" customWidth="true"/>
    <col min="12033" max="12033" width="30.375" style="21" customWidth="true"/>
    <col min="12034" max="12034" width="16.5" style="21" customWidth="true"/>
    <col min="12035" max="12286" width="9" style="21"/>
    <col min="12287" max="12287" width="55.75" style="21" customWidth="true"/>
    <col min="12288" max="12288" width="22" style="21" customWidth="true"/>
    <col min="12289" max="12289" width="30.375" style="21" customWidth="true"/>
    <col min="12290" max="12290" width="16.5" style="21" customWidth="true"/>
    <col min="12291" max="12542" width="9" style="21"/>
    <col min="12543" max="12543" width="55.75" style="21" customWidth="true"/>
    <col min="12544" max="12544" width="22" style="21" customWidth="true"/>
    <col min="12545" max="12545" width="30.375" style="21" customWidth="true"/>
    <col min="12546" max="12546" width="16.5" style="21" customWidth="true"/>
    <col min="12547" max="12798" width="9" style="21"/>
    <col min="12799" max="12799" width="55.75" style="21" customWidth="true"/>
    <col min="12800" max="12800" width="22" style="21" customWidth="true"/>
    <col min="12801" max="12801" width="30.375" style="21" customWidth="true"/>
    <col min="12802" max="12802" width="16.5" style="21" customWidth="true"/>
    <col min="12803" max="13054" width="9" style="21"/>
    <col min="13055" max="13055" width="55.75" style="21" customWidth="true"/>
    <col min="13056" max="13056" width="22" style="21" customWidth="true"/>
    <col min="13057" max="13057" width="30.375" style="21" customWidth="true"/>
    <col min="13058" max="13058" width="16.5" style="21" customWidth="true"/>
    <col min="13059" max="13310" width="9" style="21"/>
    <col min="13311" max="13311" width="55.75" style="21" customWidth="true"/>
    <col min="13312" max="13312" width="22" style="21" customWidth="true"/>
    <col min="13313" max="13313" width="30.375" style="21" customWidth="true"/>
    <col min="13314" max="13314" width="16.5" style="21" customWidth="true"/>
    <col min="13315" max="13566" width="9" style="21"/>
    <col min="13567" max="13567" width="55.75" style="21" customWidth="true"/>
    <col min="13568" max="13568" width="22" style="21" customWidth="true"/>
    <col min="13569" max="13569" width="30.375" style="21" customWidth="true"/>
    <col min="13570" max="13570" width="16.5" style="21" customWidth="true"/>
    <col min="13571" max="13822" width="9" style="21"/>
    <col min="13823" max="13823" width="55.75" style="21" customWidth="true"/>
    <col min="13824" max="13824" width="22" style="21" customWidth="true"/>
    <col min="13825" max="13825" width="30.375" style="21" customWidth="true"/>
    <col min="13826" max="13826" width="16.5" style="21" customWidth="true"/>
    <col min="13827" max="14078" width="9" style="21"/>
    <col min="14079" max="14079" width="55.75" style="21" customWidth="true"/>
    <col min="14080" max="14080" width="22" style="21" customWidth="true"/>
    <col min="14081" max="14081" width="30.375" style="21" customWidth="true"/>
    <col min="14082" max="14082" width="16.5" style="21" customWidth="true"/>
    <col min="14083" max="14334" width="9" style="21"/>
    <col min="14335" max="14335" width="55.75" style="21" customWidth="true"/>
    <col min="14336" max="14336" width="22" style="21" customWidth="true"/>
    <col min="14337" max="14337" width="30.375" style="21" customWidth="true"/>
    <col min="14338" max="14338" width="16.5" style="21" customWidth="true"/>
    <col min="14339" max="14590" width="9" style="21"/>
    <col min="14591" max="14591" width="55.75" style="21" customWidth="true"/>
    <col min="14592" max="14592" width="22" style="21" customWidth="true"/>
    <col min="14593" max="14593" width="30.375" style="21" customWidth="true"/>
    <col min="14594" max="14594" width="16.5" style="21" customWidth="true"/>
    <col min="14595" max="14846" width="9" style="21"/>
    <col min="14847" max="14847" width="55.75" style="21" customWidth="true"/>
    <col min="14848" max="14848" width="22" style="21" customWidth="true"/>
    <col min="14849" max="14849" width="30.375" style="21" customWidth="true"/>
    <col min="14850" max="14850" width="16.5" style="21" customWidth="true"/>
    <col min="14851" max="15102" width="9" style="21"/>
    <col min="15103" max="15103" width="55.75" style="21" customWidth="true"/>
    <col min="15104" max="15104" width="22" style="21" customWidth="true"/>
    <col min="15105" max="15105" width="30.375" style="21" customWidth="true"/>
    <col min="15106" max="15106" width="16.5" style="21" customWidth="true"/>
    <col min="15107" max="15358" width="9" style="21"/>
    <col min="15359" max="15359" width="55.75" style="21" customWidth="true"/>
    <col min="15360" max="15360" width="22" style="21" customWidth="true"/>
    <col min="15361" max="15361" width="30.375" style="21" customWidth="true"/>
    <col min="15362" max="15362" width="16.5" style="21" customWidth="true"/>
    <col min="15363" max="15614" width="9" style="21"/>
    <col min="15615" max="15615" width="55.75" style="21" customWidth="true"/>
    <col min="15616" max="15616" width="22" style="21" customWidth="true"/>
    <col min="15617" max="15617" width="30.375" style="21" customWidth="true"/>
    <col min="15618" max="15618" width="16.5" style="21" customWidth="true"/>
    <col min="15619" max="15870" width="9" style="21"/>
    <col min="15871" max="15871" width="55.75" style="21" customWidth="true"/>
    <col min="15872" max="15872" width="22" style="21" customWidth="true"/>
    <col min="15873" max="15873" width="30.375" style="21" customWidth="true"/>
    <col min="15874" max="15874" width="16.5" style="21" customWidth="true"/>
    <col min="15875" max="16126" width="9" style="21"/>
    <col min="16127" max="16127" width="55.75" style="21" customWidth="true"/>
    <col min="16128" max="16128" width="22" style="21" customWidth="true"/>
    <col min="16129" max="16129" width="30.375" style="21" customWidth="true"/>
    <col min="16130" max="16130" width="16.5" style="21" customWidth="true"/>
    <col min="16131" max="16384" width="9" style="21"/>
  </cols>
  <sheetData>
    <row r="1" ht="21.75" customHeight="true" spans="1:3">
      <c r="A1" s="23" t="s">
        <v>1855</v>
      </c>
      <c r="B1" s="23"/>
      <c r="C1" s="23"/>
    </row>
    <row r="2" ht="21.75" customHeight="true" spans="1:3">
      <c r="A2" s="24"/>
      <c r="B2" s="25"/>
      <c r="C2" s="26" t="s">
        <v>1</v>
      </c>
    </row>
    <row r="3" ht="21.75" customHeight="true" spans="1:3">
      <c r="A3" s="27" t="s">
        <v>1802</v>
      </c>
      <c r="B3" s="28" t="s">
        <v>58</v>
      </c>
      <c r="C3" s="29" t="s">
        <v>1803</v>
      </c>
    </row>
    <row r="4" ht="21.75" customHeight="true" spans="1:3">
      <c r="A4" s="30" t="s">
        <v>1856</v>
      </c>
      <c r="B4" s="31"/>
      <c r="C4" s="32" t="s">
        <v>1857</v>
      </c>
    </row>
    <row r="5" ht="21.75" customHeight="true" spans="1:3">
      <c r="A5" s="33" t="s">
        <v>1858</v>
      </c>
      <c r="B5" s="34"/>
      <c r="C5" s="35"/>
    </row>
    <row r="6" ht="21.75" customHeight="true" spans="1:3">
      <c r="A6" s="33" t="s">
        <v>1859</v>
      </c>
      <c r="B6" s="34"/>
      <c r="C6" s="35"/>
    </row>
    <row r="7" ht="21.75" customHeight="true" spans="1:3">
      <c r="A7" s="33" t="s">
        <v>1860</v>
      </c>
      <c r="B7" s="34"/>
      <c r="C7" s="35"/>
    </row>
    <row r="8" ht="21.75" customHeight="true" spans="1:3">
      <c r="A8" s="33" t="s">
        <v>1861</v>
      </c>
      <c r="B8" s="34"/>
      <c r="C8" s="35"/>
    </row>
    <row r="9" ht="23.25" customHeight="true" spans="1:3">
      <c r="A9" s="33" t="s">
        <v>1862</v>
      </c>
      <c r="B9" s="34"/>
      <c r="C9" s="35"/>
    </row>
    <row r="10" ht="23.25" customHeight="true" spans="1:3">
      <c r="A10" s="33" t="s">
        <v>1863</v>
      </c>
      <c r="B10" s="34"/>
      <c r="C10" s="36"/>
    </row>
    <row r="11" ht="21.75" customHeight="true" spans="1:3">
      <c r="A11" s="30" t="s">
        <v>1864</v>
      </c>
      <c r="B11" s="31">
        <f>SUM(B12:B21)</f>
        <v>21060.673821</v>
      </c>
      <c r="C11" s="33"/>
    </row>
    <row r="12" ht="21.75" customHeight="true" spans="1:3">
      <c r="A12" s="33" t="s">
        <v>1865</v>
      </c>
      <c r="B12" s="37">
        <v>5261.4131</v>
      </c>
      <c r="C12" s="38"/>
    </row>
    <row r="13" ht="21.75" customHeight="true" spans="1:3">
      <c r="A13" s="33" t="s">
        <v>1866</v>
      </c>
      <c r="B13" s="37">
        <v>2259.47785</v>
      </c>
      <c r="C13" s="38"/>
    </row>
    <row r="14" ht="21.75" customHeight="true" spans="1:3">
      <c r="A14" s="33" t="s">
        <v>1860</v>
      </c>
      <c r="B14" s="34">
        <v>0</v>
      </c>
      <c r="C14" s="38"/>
    </row>
    <row r="15" ht="20.1" customHeight="true" spans="1:3">
      <c r="A15" s="33" t="s">
        <v>1867</v>
      </c>
      <c r="B15" s="34">
        <v>0</v>
      </c>
      <c r="C15" s="38"/>
    </row>
    <row r="16" ht="21.95" customHeight="true" spans="1:3">
      <c r="A16" s="33" t="s">
        <v>1868</v>
      </c>
      <c r="B16" s="34">
        <v>247.494</v>
      </c>
      <c r="C16" s="38"/>
    </row>
    <row r="17" ht="20.1" customHeight="true" spans="1:3">
      <c r="A17" s="33" t="s">
        <v>1869</v>
      </c>
      <c r="B17" s="34">
        <v>140.4</v>
      </c>
      <c r="C17" s="38"/>
    </row>
    <row r="18" ht="21.95" customHeight="true" spans="1:3">
      <c r="A18" s="33" t="s">
        <v>1870</v>
      </c>
      <c r="B18" s="34">
        <v>6486.385305</v>
      </c>
      <c r="C18" s="38"/>
    </row>
    <row r="19" ht="21.75" customHeight="true" spans="1:3">
      <c r="A19" s="33" t="s">
        <v>1861</v>
      </c>
      <c r="B19" s="34">
        <v>6.336</v>
      </c>
      <c r="C19" s="38"/>
    </row>
    <row r="20" ht="21.75" customHeight="true" spans="1:3">
      <c r="A20" s="33" t="s">
        <v>1871</v>
      </c>
      <c r="B20" s="34">
        <v>5925.675</v>
      </c>
      <c r="C20" s="38"/>
    </row>
    <row r="21" ht="21.75" customHeight="true" spans="1:3">
      <c r="A21" s="33" t="s">
        <v>1872</v>
      </c>
      <c r="B21" s="37">
        <v>733.492566</v>
      </c>
      <c r="C21" s="38"/>
    </row>
    <row r="22" ht="21.75" customHeight="true" spans="1:3">
      <c r="A22" s="30" t="s">
        <v>1873</v>
      </c>
      <c r="B22" s="31">
        <f>SUM(B23:B26)</f>
        <v>176418.370877</v>
      </c>
      <c r="C22" s="33"/>
    </row>
    <row r="23" ht="21.75" customHeight="true" spans="1:3">
      <c r="A23" s="33" t="s">
        <v>1874</v>
      </c>
      <c r="B23" s="37">
        <v>103135.067721</v>
      </c>
      <c r="C23" s="38"/>
    </row>
    <row r="24" ht="21.75" customHeight="true" spans="1:3">
      <c r="A24" s="33" t="s">
        <v>1875</v>
      </c>
      <c r="B24" s="37">
        <v>71411.098656</v>
      </c>
      <c r="C24" s="38"/>
    </row>
    <row r="25" ht="21.75" customHeight="true" spans="1:3">
      <c r="A25" s="33" t="s">
        <v>1861</v>
      </c>
      <c r="B25" s="37">
        <v>245</v>
      </c>
      <c r="C25" s="38"/>
    </row>
    <row r="26" ht="21.75" customHeight="true" spans="1:3">
      <c r="A26" s="33" t="s">
        <v>1876</v>
      </c>
      <c r="B26" s="37">
        <v>1627.2045</v>
      </c>
      <c r="C26" s="38"/>
    </row>
    <row r="27" ht="21.75" customHeight="true" spans="1:3">
      <c r="A27" s="30" t="s">
        <v>1877</v>
      </c>
      <c r="B27" s="31">
        <f>SUM(B28:B32)</f>
        <v>19188.258677</v>
      </c>
      <c r="C27" s="33"/>
    </row>
    <row r="28" ht="21.75" customHeight="true" spans="1:3">
      <c r="A28" s="33" t="s">
        <v>1878</v>
      </c>
      <c r="B28" s="37">
        <v>17114.538677</v>
      </c>
      <c r="C28" s="38"/>
    </row>
    <row r="29" ht="21.75" customHeight="true" spans="1:3">
      <c r="A29" s="33" t="s">
        <v>1879</v>
      </c>
      <c r="B29" s="37">
        <v>48.72</v>
      </c>
      <c r="C29" s="38"/>
    </row>
    <row r="30" ht="21.75" customHeight="true" spans="1:3">
      <c r="A30" s="33" t="s">
        <v>1880</v>
      </c>
      <c r="B30" s="37">
        <v>30</v>
      </c>
      <c r="C30" s="38"/>
    </row>
    <row r="31" ht="21.75" customHeight="true" spans="1:3">
      <c r="A31" s="33" t="s">
        <v>1881</v>
      </c>
      <c r="B31" s="37">
        <v>0</v>
      </c>
      <c r="C31" s="38"/>
    </row>
    <row r="32" ht="21.75" customHeight="true" spans="1:3">
      <c r="A32" s="33" t="s">
        <v>1882</v>
      </c>
      <c r="B32" s="34">
        <v>1995</v>
      </c>
      <c r="C32" s="38"/>
    </row>
    <row r="33" ht="21.75" customHeight="true" spans="1:3">
      <c r="A33" s="30" t="s">
        <v>1883</v>
      </c>
      <c r="B33" s="31">
        <f>SUM(B34:B35)</f>
        <v>0</v>
      </c>
      <c r="C33" s="33"/>
    </row>
    <row r="34" ht="21.75" customHeight="true" spans="1:3">
      <c r="A34" s="33" t="s">
        <v>1884</v>
      </c>
      <c r="B34" s="37"/>
      <c r="C34" s="38"/>
    </row>
    <row r="35" ht="21.75" customHeight="true" spans="1:3">
      <c r="A35" s="33" t="s">
        <v>1885</v>
      </c>
      <c r="B35" s="37"/>
      <c r="C35" s="38"/>
    </row>
    <row r="36" ht="21.75" customHeight="true" spans="1:3">
      <c r="A36" s="33" t="s">
        <v>1886</v>
      </c>
      <c r="B36" s="34"/>
      <c r="C36" s="38"/>
    </row>
    <row r="37" ht="21.75" customHeight="true" spans="1:3">
      <c r="A37" s="30" t="s">
        <v>1887</v>
      </c>
      <c r="B37" s="31">
        <f>SUM(B38:B42)</f>
        <v>11040.46594</v>
      </c>
      <c r="C37" s="33"/>
    </row>
    <row r="38" ht="21.75" customHeight="true" spans="1:3">
      <c r="A38" s="33" t="s">
        <v>1888</v>
      </c>
      <c r="B38" s="34">
        <v>9697.5801</v>
      </c>
      <c r="C38" s="38"/>
    </row>
    <row r="39" ht="21.75" customHeight="true" spans="1:3">
      <c r="A39" s="33" t="s">
        <v>1889</v>
      </c>
      <c r="B39" s="34">
        <v>1009.78584</v>
      </c>
      <c r="C39" s="38"/>
    </row>
    <row r="40" ht="21.75" customHeight="true" spans="1:3">
      <c r="A40" s="33" t="s">
        <v>1890</v>
      </c>
      <c r="B40" s="34">
        <v>329</v>
      </c>
      <c r="C40" s="38"/>
    </row>
    <row r="41" ht="21.75" customHeight="true" spans="1:3">
      <c r="A41" s="33" t="s">
        <v>1861</v>
      </c>
      <c r="B41" s="37">
        <v>4.1</v>
      </c>
      <c r="C41" s="38"/>
    </row>
    <row r="42" ht="21.75" customHeight="true" spans="1:3">
      <c r="A42" s="33" t="s">
        <v>1891</v>
      </c>
      <c r="B42" s="34"/>
      <c r="C42" s="38"/>
    </row>
    <row r="43" ht="21.75" customHeight="true" spans="1:3">
      <c r="A43" s="30" t="s">
        <v>1892</v>
      </c>
      <c r="B43" s="34"/>
      <c r="C43" s="39" t="s">
        <v>1843</v>
      </c>
    </row>
    <row r="44" ht="21.75" customHeight="true" spans="1:3">
      <c r="A44" s="33" t="s">
        <v>1893</v>
      </c>
      <c r="B44" s="34"/>
      <c r="C44" s="40"/>
    </row>
    <row r="45" ht="21.75" customHeight="true" spans="1:3">
      <c r="A45" s="33" t="s">
        <v>1894</v>
      </c>
      <c r="B45" s="34"/>
      <c r="C45" s="41"/>
    </row>
    <row r="46" ht="21.75" customHeight="true" spans="1:3">
      <c r="A46" s="30" t="s">
        <v>1895</v>
      </c>
      <c r="B46" s="31">
        <f>SUM(B47:B49)</f>
        <v>56313.245862</v>
      </c>
      <c r="C46" s="42"/>
    </row>
    <row r="47" ht="21.75" customHeight="true" spans="1:3">
      <c r="A47" s="33" t="s">
        <v>1896</v>
      </c>
      <c r="B47" s="34">
        <f>530248474.62/10000</f>
        <v>53024.847462</v>
      </c>
      <c r="C47" s="38"/>
    </row>
    <row r="48" ht="21.75" customHeight="true" spans="1:3">
      <c r="A48" s="33" t="s">
        <v>1897</v>
      </c>
      <c r="B48" s="34">
        <f>32883984/10000</f>
        <v>3288.3984</v>
      </c>
      <c r="C48" s="38"/>
    </row>
    <row r="49" ht="21.75" customHeight="true" spans="1:3">
      <c r="A49" s="33" t="s">
        <v>1898</v>
      </c>
      <c r="B49" s="34"/>
      <c r="C49" s="38"/>
    </row>
    <row r="50" ht="18" customHeight="true" spans="1:3">
      <c r="A50" s="30" t="s">
        <v>1899</v>
      </c>
      <c r="B50" s="31">
        <f>B11+B22+B27+B33+B37+B46</f>
        <v>284021.015177</v>
      </c>
      <c r="C50" s="33"/>
    </row>
    <row r="54" spans="2:2">
      <c r="B54" s="43"/>
    </row>
  </sheetData>
  <mergeCells count="3">
    <mergeCell ref="A1:C1"/>
    <mergeCell ref="C4:C10"/>
    <mergeCell ref="C43:C45"/>
  </mergeCells>
  <pageMargins left="0.7" right="0.7" top="0.75" bottom="0.75" header="0.3" footer="0.3"/>
  <pageSetup paperSize="9" scale="64"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J1" sqref="J$1:K$1048576"/>
    </sheetView>
  </sheetViews>
  <sheetFormatPr defaultColWidth="9" defaultRowHeight="30" customHeight="true" outlineLevelCol="6"/>
  <cols>
    <col min="1" max="1" width="23.125" style="1" customWidth="true"/>
    <col min="2" max="3" width="10.625" style="1" customWidth="true"/>
    <col min="4" max="4" width="23.125" style="1" customWidth="true"/>
    <col min="5" max="6" width="10.625" style="1" customWidth="true"/>
    <col min="7" max="16382" width="9" style="1"/>
  </cols>
  <sheetData>
    <row r="1" s="1" customFormat="true" customHeight="true" spans="1:6">
      <c r="A1" s="7" t="s">
        <v>1900</v>
      </c>
      <c r="B1" s="7"/>
      <c r="C1" s="7"/>
      <c r="D1" s="7"/>
      <c r="E1" s="7"/>
      <c r="F1" s="7"/>
    </row>
    <row r="2" s="1" customFormat="true" ht="20.1" customHeight="true" spans="6:6">
      <c r="F2" s="1" t="s">
        <v>1901</v>
      </c>
    </row>
    <row r="3" s="2" customFormat="true" ht="25" customHeight="true" spans="1:6">
      <c r="A3" s="8" t="s">
        <v>2</v>
      </c>
      <c r="B3" s="9" t="s">
        <v>1695</v>
      </c>
      <c r="C3" s="10"/>
      <c r="D3" s="8" t="s">
        <v>2</v>
      </c>
      <c r="E3" s="9" t="s">
        <v>1695</v>
      </c>
      <c r="F3" s="10"/>
    </row>
    <row r="4" s="3" customFormat="true" ht="25" customHeight="true" spans="1:6">
      <c r="A4" s="8"/>
      <c r="B4" s="8" t="s">
        <v>1902</v>
      </c>
      <c r="C4" s="8" t="s">
        <v>1903</v>
      </c>
      <c r="D4" s="8"/>
      <c r="E4" s="8" t="s">
        <v>1902</v>
      </c>
      <c r="F4" s="8" t="s">
        <v>1903</v>
      </c>
    </row>
    <row r="5" s="4" customFormat="true" ht="40" customHeight="true" spans="1:6">
      <c r="A5" s="11" t="s">
        <v>1904</v>
      </c>
      <c r="B5" s="12">
        <f t="shared" ref="B5:F5" si="0">SUM(B6:B11)</f>
        <v>276355.504627</v>
      </c>
      <c r="C5" s="12">
        <f t="shared" si="0"/>
        <v>276355.504627</v>
      </c>
      <c r="D5" s="11" t="s">
        <v>1905</v>
      </c>
      <c r="E5" s="12">
        <f t="shared" si="0"/>
        <v>284021.015177</v>
      </c>
      <c r="F5" s="12">
        <f t="shared" si="0"/>
        <v>284021.015177</v>
      </c>
    </row>
    <row r="6" s="1" customFormat="true" ht="40" customHeight="true" spans="1:6">
      <c r="A6" s="13" t="s">
        <v>1906</v>
      </c>
      <c r="B6" s="14"/>
      <c r="C6" s="14"/>
      <c r="D6" s="13" t="s">
        <v>1907</v>
      </c>
      <c r="E6" s="14"/>
      <c r="F6" s="14"/>
    </row>
    <row r="7" s="1" customFormat="true" ht="40" customHeight="true" spans="1:6">
      <c r="A7" s="13" t="s">
        <v>1908</v>
      </c>
      <c r="B7" s="14">
        <v>15293.94591</v>
      </c>
      <c r="C7" s="14">
        <v>15293.94591</v>
      </c>
      <c r="D7" s="13" t="s">
        <v>1909</v>
      </c>
      <c r="E7" s="14">
        <v>11040.46594</v>
      </c>
      <c r="F7" s="14">
        <v>11040.46594</v>
      </c>
    </row>
    <row r="8" s="1" customFormat="true" ht="40" customHeight="true" spans="1:6">
      <c r="A8" s="13" t="s">
        <v>1910</v>
      </c>
      <c r="B8" s="14">
        <v>180450.524619</v>
      </c>
      <c r="C8" s="14">
        <v>180450.524619</v>
      </c>
      <c r="D8" s="13" t="s">
        <v>1911</v>
      </c>
      <c r="E8" s="14">
        <v>176418.370877</v>
      </c>
      <c r="F8" s="14">
        <v>176418.370877</v>
      </c>
    </row>
    <row r="9" s="1" customFormat="true" ht="40" customHeight="true" spans="1:6">
      <c r="A9" s="13" t="s">
        <v>1912</v>
      </c>
      <c r="B9" s="14">
        <v>57584.0963</v>
      </c>
      <c r="C9" s="14">
        <v>57584.0963</v>
      </c>
      <c r="D9" s="13" t="s">
        <v>1913</v>
      </c>
      <c r="E9" s="14">
        <v>56313.245862</v>
      </c>
      <c r="F9" s="14">
        <v>56313.245862</v>
      </c>
    </row>
    <row r="10" s="1" customFormat="true" ht="40" customHeight="true" spans="1:6">
      <c r="A10" s="13" t="s">
        <v>1914</v>
      </c>
      <c r="B10" s="14">
        <v>10217.21883</v>
      </c>
      <c r="C10" s="14">
        <v>10217.21883</v>
      </c>
      <c r="D10" s="13" t="s">
        <v>1915</v>
      </c>
      <c r="E10" s="14">
        <v>19188.258677</v>
      </c>
      <c r="F10" s="14">
        <v>19188.258677</v>
      </c>
    </row>
    <row r="11" s="1" customFormat="true" ht="40" customHeight="true" spans="1:6">
      <c r="A11" s="13" t="s">
        <v>1916</v>
      </c>
      <c r="B11" s="14">
        <v>12809.718968</v>
      </c>
      <c r="C11" s="14">
        <v>12809.718968</v>
      </c>
      <c r="D11" s="13" t="s">
        <v>1917</v>
      </c>
      <c r="E11" s="14">
        <v>21060.673821</v>
      </c>
      <c r="F11" s="14">
        <v>21060.673821</v>
      </c>
    </row>
    <row r="12" s="5" customFormat="true" ht="40" customHeight="true" spans="1:7">
      <c r="A12" s="15" t="s">
        <v>1918</v>
      </c>
      <c r="B12" s="16">
        <v>222263</v>
      </c>
      <c r="C12" s="16">
        <v>222263</v>
      </c>
      <c r="D12" s="15" t="s">
        <v>1919</v>
      </c>
      <c r="E12" s="16">
        <f>E13-E5</f>
        <v>214597.48945</v>
      </c>
      <c r="F12" s="16">
        <f>F13-F5</f>
        <v>214597.48945</v>
      </c>
      <c r="G12" s="20"/>
    </row>
    <row r="13" s="6" customFormat="true" ht="40" customHeight="true" spans="1:6">
      <c r="A13" s="17" t="s">
        <v>1920</v>
      </c>
      <c r="B13" s="18">
        <f t="shared" ref="B13:F13" si="1">B12+B5</f>
        <v>498618.504627</v>
      </c>
      <c r="C13" s="18">
        <f t="shared" si="1"/>
        <v>498618.504627</v>
      </c>
      <c r="D13" s="17" t="s">
        <v>1921</v>
      </c>
      <c r="E13" s="18">
        <v>498618.504627</v>
      </c>
      <c r="F13" s="18">
        <v>498618.504627</v>
      </c>
    </row>
    <row r="14" s="1" customFormat="true" customHeight="true"/>
    <row r="15" s="1" customFormat="true" customHeight="true" spans="2:5">
      <c r="B15" s="19"/>
      <c r="C15" s="1"/>
      <c r="D15" s="1"/>
      <c r="E15" s="19"/>
    </row>
    <row r="16" s="1" customFormat="true" customHeight="true" spans="2:2">
      <c r="B16" s="19"/>
    </row>
  </sheetData>
  <mergeCells count="5">
    <mergeCell ref="A1:F1"/>
    <mergeCell ref="B3:C3"/>
    <mergeCell ref="E3:F3"/>
    <mergeCell ref="A3:A4"/>
    <mergeCell ref="D3: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1"/>
  <sheetViews>
    <sheetView topLeftCell="A58" workbookViewId="0">
      <selection activeCell="D58" sqref="C$1:D$1048576"/>
    </sheetView>
  </sheetViews>
  <sheetFormatPr defaultColWidth="9" defaultRowHeight="13.5" outlineLevelCol="1"/>
  <cols>
    <col min="1" max="1" width="50.875" style="204" customWidth="true"/>
    <col min="2" max="2" width="13.875" style="249" customWidth="true"/>
    <col min="3" max="240" width="9" style="204"/>
    <col min="241" max="241" width="45.5" style="204" customWidth="true"/>
    <col min="242" max="242" width="16" style="204" customWidth="true"/>
    <col min="243" max="244" width="9" style="204"/>
    <col min="245" max="250" width="10.125" style="204" customWidth="true"/>
    <col min="251" max="496" width="9" style="204"/>
    <col min="497" max="497" width="45.5" style="204" customWidth="true"/>
    <col min="498" max="498" width="16" style="204" customWidth="true"/>
    <col min="499" max="500" width="9" style="204"/>
    <col min="501" max="506" width="10.125" style="204" customWidth="true"/>
    <col min="507" max="752" width="9" style="204"/>
    <col min="753" max="753" width="45.5" style="204" customWidth="true"/>
    <col min="754" max="754" width="16" style="204" customWidth="true"/>
    <col min="755" max="756" width="9" style="204"/>
    <col min="757" max="762" width="10.125" style="204" customWidth="true"/>
    <col min="763" max="1008" width="9" style="204"/>
    <col min="1009" max="1009" width="45.5" style="204" customWidth="true"/>
    <col min="1010" max="1010" width="16" style="204" customWidth="true"/>
    <col min="1011" max="1012" width="9" style="204"/>
    <col min="1013" max="1018" width="10.125" style="204" customWidth="true"/>
    <col min="1019" max="1264" width="9" style="204"/>
    <col min="1265" max="1265" width="45.5" style="204" customWidth="true"/>
    <col min="1266" max="1266" width="16" style="204" customWidth="true"/>
    <col min="1267" max="1268" width="9" style="204"/>
    <col min="1269" max="1274" width="10.125" style="204" customWidth="true"/>
    <col min="1275" max="1520" width="9" style="204"/>
    <col min="1521" max="1521" width="45.5" style="204" customWidth="true"/>
    <col min="1522" max="1522" width="16" style="204" customWidth="true"/>
    <col min="1523" max="1524" width="9" style="204"/>
    <col min="1525" max="1530" width="10.125" style="204" customWidth="true"/>
    <col min="1531" max="1776" width="9" style="204"/>
    <col min="1777" max="1777" width="45.5" style="204" customWidth="true"/>
    <col min="1778" max="1778" width="16" style="204" customWidth="true"/>
    <col min="1779" max="1780" width="9" style="204"/>
    <col min="1781" max="1786" width="10.125" style="204" customWidth="true"/>
    <col min="1787" max="2032" width="9" style="204"/>
    <col min="2033" max="2033" width="45.5" style="204" customWidth="true"/>
    <col min="2034" max="2034" width="16" style="204" customWidth="true"/>
    <col min="2035" max="2036" width="9" style="204"/>
    <col min="2037" max="2042" width="10.125" style="204" customWidth="true"/>
    <col min="2043" max="2288" width="9" style="204"/>
    <col min="2289" max="2289" width="45.5" style="204" customWidth="true"/>
    <col min="2290" max="2290" width="16" style="204" customWidth="true"/>
    <col min="2291" max="2292" width="9" style="204"/>
    <col min="2293" max="2298" width="10.125" style="204" customWidth="true"/>
    <col min="2299" max="2544" width="9" style="204"/>
    <col min="2545" max="2545" width="45.5" style="204" customWidth="true"/>
    <col min="2546" max="2546" width="16" style="204" customWidth="true"/>
    <col min="2547" max="2548" width="9" style="204"/>
    <col min="2549" max="2554" width="10.125" style="204" customWidth="true"/>
    <col min="2555" max="2800" width="9" style="204"/>
    <col min="2801" max="2801" width="45.5" style="204" customWidth="true"/>
    <col min="2802" max="2802" width="16" style="204" customWidth="true"/>
    <col min="2803" max="2804" width="9" style="204"/>
    <col min="2805" max="2810" width="10.125" style="204" customWidth="true"/>
    <col min="2811" max="3056" width="9" style="204"/>
    <col min="3057" max="3057" width="45.5" style="204" customWidth="true"/>
    <col min="3058" max="3058" width="16" style="204" customWidth="true"/>
    <col min="3059" max="3060" width="9" style="204"/>
    <col min="3061" max="3066" width="10.125" style="204" customWidth="true"/>
    <col min="3067" max="3312" width="9" style="204"/>
    <col min="3313" max="3313" width="45.5" style="204" customWidth="true"/>
    <col min="3314" max="3314" width="16" style="204" customWidth="true"/>
    <col min="3315" max="3316" width="9" style="204"/>
    <col min="3317" max="3322" width="10.125" style="204" customWidth="true"/>
    <col min="3323" max="3568" width="9" style="204"/>
    <col min="3569" max="3569" width="45.5" style="204" customWidth="true"/>
    <col min="3570" max="3570" width="16" style="204" customWidth="true"/>
    <col min="3571" max="3572" width="9" style="204"/>
    <col min="3573" max="3578" width="10.125" style="204" customWidth="true"/>
    <col min="3579" max="3824" width="9" style="204"/>
    <col min="3825" max="3825" width="45.5" style="204" customWidth="true"/>
    <col min="3826" max="3826" width="16" style="204" customWidth="true"/>
    <col min="3827" max="3828" width="9" style="204"/>
    <col min="3829" max="3834" width="10.125" style="204" customWidth="true"/>
    <col min="3835" max="4080" width="9" style="204"/>
    <col min="4081" max="4081" width="45.5" style="204" customWidth="true"/>
    <col min="4082" max="4082" width="16" style="204" customWidth="true"/>
    <col min="4083" max="4084" width="9" style="204"/>
    <col min="4085" max="4090" width="10.125" style="204" customWidth="true"/>
    <col min="4091" max="4336" width="9" style="204"/>
    <col min="4337" max="4337" width="45.5" style="204" customWidth="true"/>
    <col min="4338" max="4338" width="16" style="204" customWidth="true"/>
    <col min="4339" max="4340" width="9" style="204"/>
    <col min="4341" max="4346" width="10.125" style="204" customWidth="true"/>
    <col min="4347" max="4592" width="9" style="204"/>
    <col min="4593" max="4593" width="45.5" style="204" customWidth="true"/>
    <col min="4594" max="4594" width="16" style="204" customWidth="true"/>
    <col min="4595" max="4596" width="9" style="204"/>
    <col min="4597" max="4602" width="10.125" style="204" customWidth="true"/>
    <col min="4603" max="4848" width="9" style="204"/>
    <col min="4849" max="4849" width="45.5" style="204" customWidth="true"/>
    <col min="4850" max="4850" width="16" style="204" customWidth="true"/>
    <col min="4851" max="4852" width="9" style="204"/>
    <col min="4853" max="4858" width="10.125" style="204" customWidth="true"/>
    <col min="4859" max="5104" width="9" style="204"/>
    <col min="5105" max="5105" width="45.5" style="204" customWidth="true"/>
    <col min="5106" max="5106" width="16" style="204" customWidth="true"/>
    <col min="5107" max="5108" width="9" style="204"/>
    <col min="5109" max="5114" width="10.125" style="204" customWidth="true"/>
    <col min="5115" max="5360" width="9" style="204"/>
    <col min="5361" max="5361" width="45.5" style="204" customWidth="true"/>
    <col min="5362" max="5362" width="16" style="204" customWidth="true"/>
    <col min="5363" max="5364" width="9" style="204"/>
    <col min="5365" max="5370" width="10.125" style="204" customWidth="true"/>
    <col min="5371" max="5616" width="9" style="204"/>
    <col min="5617" max="5617" width="45.5" style="204" customWidth="true"/>
    <col min="5618" max="5618" width="16" style="204" customWidth="true"/>
    <col min="5619" max="5620" width="9" style="204"/>
    <col min="5621" max="5626" width="10.125" style="204" customWidth="true"/>
    <col min="5627" max="5872" width="9" style="204"/>
    <col min="5873" max="5873" width="45.5" style="204" customWidth="true"/>
    <col min="5874" max="5874" width="16" style="204" customWidth="true"/>
    <col min="5875" max="5876" width="9" style="204"/>
    <col min="5877" max="5882" width="10.125" style="204" customWidth="true"/>
    <col min="5883" max="6128" width="9" style="204"/>
    <col min="6129" max="6129" width="45.5" style="204" customWidth="true"/>
    <col min="6130" max="6130" width="16" style="204" customWidth="true"/>
    <col min="6131" max="6132" width="9" style="204"/>
    <col min="6133" max="6138" width="10.125" style="204" customWidth="true"/>
    <col min="6139" max="6384" width="9" style="204"/>
    <col min="6385" max="6385" width="45.5" style="204" customWidth="true"/>
    <col min="6386" max="6386" width="16" style="204" customWidth="true"/>
    <col min="6387" max="6388" width="9" style="204"/>
    <col min="6389" max="6394" width="10.125" style="204" customWidth="true"/>
    <col min="6395" max="6640" width="9" style="204"/>
    <col min="6641" max="6641" width="45.5" style="204" customWidth="true"/>
    <col min="6642" max="6642" width="16" style="204" customWidth="true"/>
    <col min="6643" max="6644" width="9" style="204"/>
    <col min="6645" max="6650" width="10.125" style="204" customWidth="true"/>
    <col min="6651" max="6896" width="9" style="204"/>
    <col min="6897" max="6897" width="45.5" style="204" customWidth="true"/>
    <col min="6898" max="6898" width="16" style="204" customWidth="true"/>
    <col min="6899" max="6900" width="9" style="204"/>
    <col min="6901" max="6906" width="10.125" style="204" customWidth="true"/>
    <col min="6907" max="7152" width="9" style="204"/>
    <col min="7153" max="7153" width="45.5" style="204" customWidth="true"/>
    <col min="7154" max="7154" width="16" style="204" customWidth="true"/>
    <col min="7155" max="7156" width="9" style="204"/>
    <col min="7157" max="7162" width="10.125" style="204" customWidth="true"/>
    <col min="7163" max="7408" width="9" style="204"/>
    <col min="7409" max="7409" width="45.5" style="204" customWidth="true"/>
    <col min="7410" max="7410" width="16" style="204" customWidth="true"/>
    <col min="7411" max="7412" width="9" style="204"/>
    <col min="7413" max="7418" width="10.125" style="204" customWidth="true"/>
    <col min="7419" max="7664" width="9" style="204"/>
    <col min="7665" max="7665" width="45.5" style="204" customWidth="true"/>
    <col min="7666" max="7666" width="16" style="204" customWidth="true"/>
    <col min="7667" max="7668" width="9" style="204"/>
    <col min="7669" max="7674" width="10.125" style="204" customWidth="true"/>
    <col min="7675" max="7920" width="9" style="204"/>
    <col min="7921" max="7921" width="45.5" style="204" customWidth="true"/>
    <col min="7922" max="7922" width="16" style="204" customWidth="true"/>
    <col min="7923" max="7924" width="9" style="204"/>
    <col min="7925" max="7930" width="10.125" style="204" customWidth="true"/>
    <col min="7931" max="8176" width="9" style="204"/>
    <col min="8177" max="8177" width="45.5" style="204" customWidth="true"/>
    <col min="8178" max="8178" width="16" style="204" customWidth="true"/>
    <col min="8179" max="8180" width="9" style="204"/>
    <col min="8181" max="8186" width="10.125" style="204" customWidth="true"/>
    <col min="8187" max="8432" width="9" style="204"/>
    <col min="8433" max="8433" width="45.5" style="204" customWidth="true"/>
    <col min="8434" max="8434" width="16" style="204" customWidth="true"/>
    <col min="8435" max="8436" width="9" style="204"/>
    <col min="8437" max="8442" width="10.125" style="204" customWidth="true"/>
    <col min="8443" max="8688" width="9" style="204"/>
    <col min="8689" max="8689" width="45.5" style="204" customWidth="true"/>
    <col min="8690" max="8690" width="16" style="204" customWidth="true"/>
    <col min="8691" max="8692" width="9" style="204"/>
    <col min="8693" max="8698" width="10.125" style="204" customWidth="true"/>
    <col min="8699" max="8944" width="9" style="204"/>
    <col min="8945" max="8945" width="45.5" style="204" customWidth="true"/>
    <col min="8946" max="8946" width="16" style="204" customWidth="true"/>
    <col min="8947" max="8948" width="9" style="204"/>
    <col min="8949" max="8954" width="10.125" style="204" customWidth="true"/>
    <col min="8955" max="9200" width="9" style="204"/>
    <col min="9201" max="9201" width="45.5" style="204" customWidth="true"/>
    <col min="9202" max="9202" width="16" style="204" customWidth="true"/>
    <col min="9203" max="9204" width="9" style="204"/>
    <col min="9205" max="9210" width="10.125" style="204" customWidth="true"/>
    <col min="9211" max="9456" width="9" style="204"/>
    <col min="9457" max="9457" width="45.5" style="204" customWidth="true"/>
    <col min="9458" max="9458" width="16" style="204" customWidth="true"/>
    <col min="9459" max="9460" width="9" style="204"/>
    <col min="9461" max="9466" width="10.125" style="204" customWidth="true"/>
    <col min="9467" max="9712" width="9" style="204"/>
    <col min="9713" max="9713" width="45.5" style="204" customWidth="true"/>
    <col min="9714" max="9714" width="16" style="204" customWidth="true"/>
    <col min="9715" max="9716" width="9" style="204"/>
    <col min="9717" max="9722" width="10.125" style="204" customWidth="true"/>
    <col min="9723" max="9968" width="9" style="204"/>
    <col min="9969" max="9969" width="45.5" style="204" customWidth="true"/>
    <col min="9970" max="9970" width="16" style="204" customWidth="true"/>
    <col min="9971" max="9972" width="9" style="204"/>
    <col min="9973" max="9978" width="10.125" style="204" customWidth="true"/>
    <col min="9979" max="10224" width="9" style="204"/>
    <col min="10225" max="10225" width="45.5" style="204" customWidth="true"/>
    <col min="10226" max="10226" width="16" style="204" customWidth="true"/>
    <col min="10227" max="10228" width="9" style="204"/>
    <col min="10229" max="10234" width="10.125" style="204" customWidth="true"/>
    <col min="10235" max="10480" width="9" style="204"/>
    <col min="10481" max="10481" width="45.5" style="204" customWidth="true"/>
    <col min="10482" max="10482" width="16" style="204" customWidth="true"/>
    <col min="10483" max="10484" width="9" style="204"/>
    <col min="10485" max="10490" width="10.125" style="204" customWidth="true"/>
    <col min="10491" max="10736" width="9" style="204"/>
    <col min="10737" max="10737" width="45.5" style="204" customWidth="true"/>
    <col min="10738" max="10738" width="16" style="204" customWidth="true"/>
    <col min="10739" max="10740" width="9" style="204"/>
    <col min="10741" max="10746" width="10.125" style="204" customWidth="true"/>
    <col min="10747" max="10992" width="9" style="204"/>
    <col min="10993" max="10993" width="45.5" style="204" customWidth="true"/>
    <col min="10994" max="10994" width="16" style="204" customWidth="true"/>
    <col min="10995" max="10996" width="9" style="204"/>
    <col min="10997" max="11002" width="10.125" style="204" customWidth="true"/>
    <col min="11003" max="11248" width="9" style="204"/>
    <col min="11249" max="11249" width="45.5" style="204" customWidth="true"/>
    <col min="11250" max="11250" width="16" style="204" customWidth="true"/>
    <col min="11251" max="11252" width="9" style="204"/>
    <col min="11253" max="11258" width="10.125" style="204" customWidth="true"/>
    <col min="11259" max="11504" width="9" style="204"/>
    <col min="11505" max="11505" width="45.5" style="204" customWidth="true"/>
    <col min="11506" max="11506" width="16" style="204" customWidth="true"/>
    <col min="11507" max="11508" width="9" style="204"/>
    <col min="11509" max="11514" width="10.125" style="204" customWidth="true"/>
    <col min="11515" max="11760" width="9" style="204"/>
    <col min="11761" max="11761" width="45.5" style="204" customWidth="true"/>
    <col min="11762" max="11762" width="16" style="204" customWidth="true"/>
    <col min="11763" max="11764" width="9" style="204"/>
    <col min="11765" max="11770" width="10.125" style="204" customWidth="true"/>
    <col min="11771" max="12016" width="9" style="204"/>
    <col min="12017" max="12017" width="45.5" style="204" customWidth="true"/>
    <col min="12018" max="12018" width="16" style="204" customWidth="true"/>
    <col min="12019" max="12020" width="9" style="204"/>
    <col min="12021" max="12026" width="10.125" style="204" customWidth="true"/>
    <col min="12027" max="12272" width="9" style="204"/>
    <col min="12273" max="12273" width="45.5" style="204" customWidth="true"/>
    <col min="12274" max="12274" width="16" style="204" customWidth="true"/>
    <col min="12275" max="12276" width="9" style="204"/>
    <col min="12277" max="12282" width="10.125" style="204" customWidth="true"/>
    <col min="12283" max="12528" width="9" style="204"/>
    <col min="12529" max="12529" width="45.5" style="204" customWidth="true"/>
    <col min="12530" max="12530" width="16" style="204" customWidth="true"/>
    <col min="12531" max="12532" width="9" style="204"/>
    <col min="12533" max="12538" width="10.125" style="204" customWidth="true"/>
    <col min="12539" max="12784" width="9" style="204"/>
    <col min="12785" max="12785" width="45.5" style="204" customWidth="true"/>
    <col min="12786" max="12786" width="16" style="204" customWidth="true"/>
    <col min="12787" max="12788" width="9" style="204"/>
    <col min="12789" max="12794" width="10.125" style="204" customWidth="true"/>
    <col min="12795" max="13040" width="9" style="204"/>
    <col min="13041" max="13041" width="45.5" style="204" customWidth="true"/>
    <col min="13042" max="13042" width="16" style="204" customWidth="true"/>
    <col min="13043" max="13044" width="9" style="204"/>
    <col min="13045" max="13050" width="10.125" style="204" customWidth="true"/>
    <col min="13051" max="13296" width="9" style="204"/>
    <col min="13297" max="13297" width="45.5" style="204" customWidth="true"/>
    <col min="13298" max="13298" width="16" style="204" customWidth="true"/>
    <col min="13299" max="13300" width="9" style="204"/>
    <col min="13301" max="13306" width="10.125" style="204" customWidth="true"/>
    <col min="13307" max="13552" width="9" style="204"/>
    <col min="13553" max="13553" width="45.5" style="204" customWidth="true"/>
    <col min="13554" max="13554" width="16" style="204" customWidth="true"/>
    <col min="13555" max="13556" width="9" style="204"/>
    <col min="13557" max="13562" width="10.125" style="204" customWidth="true"/>
    <col min="13563" max="13808" width="9" style="204"/>
    <col min="13809" max="13809" width="45.5" style="204" customWidth="true"/>
    <col min="13810" max="13810" width="16" style="204" customWidth="true"/>
    <col min="13811" max="13812" width="9" style="204"/>
    <col min="13813" max="13818" width="10.125" style="204" customWidth="true"/>
    <col min="13819" max="14064" width="9" style="204"/>
    <col min="14065" max="14065" width="45.5" style="204" customWidth="true"/>
    <col min="14066" max="14066" width="16" style="204" customWidth="true"/>
    <col min="14067" max="14068" width="9" style="204"/>
    <col min="14069" max="14074" width="10.125" style="204" customWidth="true"/>
    <col min="14075" max="14320" width="9" style="204"/>
    <col min="14321" max="14321" width="45.5" style="204" customWidth="true"/>
    <col min="14322" max="14322" width="16" style="204" customWidth="true"/>
    <col min="14323" max="14324" width="9" style="204"/>
    <col min="14325" max="14330" width="10.125" style="204" customWidth="true"/>
    <col min="14331" max="14576" width="9" style="204"/>
    <col min="14577" max="14577" width="45.5" style="204" customWidth="true"/>
    <col min="14578" max="14578" width="16" style="204" customWidth="true"/>
    <col min="14579" max="14580" width="9" style="204"/>
    <col min="14581" max="14586" width="10.125" style="204" customWidth="true"/>
    <col min="14587" max="14832" width="9" style="204"/>
    <col min="14833" max="14833" width="45.5" style="204" customWidth="true"/>
    <col min="14834" max="14834" width="16" style="204" customWidth="true"/>
    <col min="14835" max="14836" width="9" style="204"/>
    <col min="14837" max="14842" width="10.125" style="204" customWidth="true"/>
    <col min="14843" max="15088" width="9" style="204"/>
    <col min="15089" max="15089" width="45.5" style="204" customWidth="true"/>
    <col min="15090" max="15090" width="16" style="204" customWidth="true"/>
    <col min="15091" max="15092" width="9" style="204"/>
    <col min="15093" max="15098" width="10.125" style="204" customWidth="true"/>
    <col min="15099" max="15344" width="9" style="204"/>
    <col min="15345" max="15345" width="45.5" style="204" customWidth="true"/>
    <col min="15346" max="15346" width="16" style="204" customWidth="true"/>
    <col min="15347" max="15348" width="9" style="204"/>
    <col min="15349" max="15354" width="10.125" style="204" customWidth="true"/>
    <col min="15355" max="15600" width="9" style="204"/>
    <col min="15601" max="15601" width="45.5" style="204" customWidth="true"/>
    <col min="15602" max="15602" width="16" style="204" customWidth="true"/>
    <col min="15603" max="15604" width="9" style="204"/>
    <col min="15605" max="15610" width="10.125" style="204" customWidth="true"/>
    <col min="15611" max="15856" width="9" style="204"/>
    <col min="15857" max="15857" width="45.5" style="204" customWidth="true"/>
    <col min="15858" max="15858" width="16" style="204" customWidth="true"/>
    <col min="15859" max="15860" width="9" style="204"/>
    <col min="15861" max="15866" width="10.125" style="204" customWidth="true"/>
    <col min="15867" max="16112" width="9" style="204"/>
    <col min="16113" max="16113" width="45.5" style="204" customWidth="true"/>
    <col min="16114" max="16114" width="16" style="204" customWidth="true"/>
    <col min="16115" max="16116" width="9" style="204"/>
    <col min="16117" max="16122" width="10.125" style="204" customWidth="true"/>
    <col min="16123" max="16384" width="9" style="204"/>
  </cols>
  <sheetData>
    <row r="1" ht="42.75" customHeight="true" spans="1:2">
      <c r="A1" s="288" t="s">
        <v>1125</v>
      </c>
      <c r="B1" s="250"/>
    </row>
    <row r="2" ht="19.5" customHeight="true" spans="1:2">
      <c r="A2" s="223"/>
      <c r="B2" s="289" t="s">
        <v>1</v>
      </c>
    </row>
    <row r="3" ht="17.25" customHeight="true" spans="1:2">
      <c r="A3" s="130" t="s">
        <v>1126</v>
      </c>
      <c r="B3" s="290" t="s">
        <v>58</v>
      </c>
    </row>
    <row r="4" s="218" customFormat="true" ht="17.25" customHeight="true" spans="1:2">
      <c r="A4" s="152" t="s">
        <v>1127</v>
      </c>
      <c r="B4" s="291">
        <f>SUM(B5:B8)</f>
        <v>225103</v>
      </c>
    </row>
    <row r="5" s="219" customFormat="true" ht="17.25" customHeight="true" spans="1:2">
      <c r="A5" s="226" t="s">
        <v>1128</v>
      </c>
      <c r="B5" s="292">
        <v>149616</v>
      </c>
    </row>
    <row r="6" s="219" customFormat="true" ht="17.25" customHeight="true" spans="1:2">
      <c r="A6" s="226" t="s">
        <v>1129</v>
      </c>
      <c r="B6" s="292">
        <v>27848</v>
      </c>
    </row>
    <row r="7" s="219" customFormat="true" ht="17.25" customHeight="true" spans="1:2">
      <c r="A7" s="226" t="s">
        <v>1130</v>
      </c>
      <c r="B7" s="292">
        <v>18543</v>
      </c>
    </row>
    <row r="8" s="219" customFormat="true" ht="17.25" customHeight="true" spans="1:2">
      <c r="A8" s="226" t="s">
        <v>1131</v>
      </c>
      <c r="B8" s="292">
        <f>25338+3758</f>
        <v>29096</v>
      </c>
    </row>
    <row r="9" s="218" customFormat="true" ht="17.25" customHeight="true" spans="1:2">
      <c r="A9" s="152" t="s">
        <v>1132</v>
      </c>
      <c r="B9" s="291">
        <f>SUM(B10:B19)</f>
        <v>345847</v>
      </c>
    </row>
    <row r="10" s="219" customFormat="true" ht="17.25" customHeight="true" spans="1:2">
      <c r="A10" s="226" t="s">
        <v>1133</v>
      </c>
      <c r="B10" s="292">
        <v>30693</v>
      </c>
    </row>
    <row r="11" s="219" customFormat="true" ht="17.25" customHeight="true" spans="1:2">
      <c r="A11" s="226" t="s">
        <v>1134</v>
      </c>
      <c r="B11" s="292">
        <v>991</v>
      </c>
    </row>
    <row r="12" s="219" customFormat="true" ht="17.25" customHeight="true" spans="1:2">
      <c r="A12" s="226" t="s">
        <v>1135</v>
      </c>
      <c r="B12" s="292">
        <v>420</v>
      </c>
    </row>
    <row r="13" s="219" customFormat="true" ht="17.25" customHeight="true" spans="1:2">
      <c r="A13" s="226" t="s">
        <v>1136</v>
      </c>
      <c r="B13" s="292">
        <v>675</v>
      </c>
    </row>
    <row r="14" s="219" customFormat="true" ht="17.25" customHeight="true" spans="1:2">
      <c r="A14" s="226" t="s">
        <v>1137</v>
      </c>
      <c r="B14" s="292">
        <v>28449</v>
      </c>
    </row>
    <row r="15" s="219" customFormat="true" ht="17.25" customHeight="true" spans="1:2">
      <c r="A15" s="226" t="s">
        <v>1138</v>
      </c>
      <c r="B15" s="292">
        <v>1092</v>
      </c>
    </row>
    <row r="16" s="219" customFormat="true" ht="17.25" customHeight="true" spans="1:2">
      <c r="A16" s="226" t="s">
        <v>1139</v>
      </c>
      <c r="B16" s="292">
        <v>9</v>
      </c>
    </row>
    <row r="17" s="219" customFormat="true" ht="17.25" customHeight="true" spans="1:2">
      <c r="A17" s="226" t="s">
        <v>1140</v>
      </c>
      <c r="B17" s="292">
        <v>3346</v>
      </c>
    </row>
    <row r="18" s="219" customFormat="true" ht="17.25" customHeight="true" spans="1:2">
      <c r="A18" s="226" t="s">
        <v>1141</v>
      </c>
      <c r="B18" s="292">
        <v>798</v>
      </c>
    </row>
    <row r="19" s="219" customFormat="true" ht="17.25" customHeight="true" spans="1:2">
      <c r="A19" s="226" t="s">
        <v>1142</v>
      </c>
      <c r="B19" s="292">
        <v>279374</v>
      </c>
    </row>
    <row r="20" s="218" customFormat="true" ht="17.25" customHeight="true" spans="1:2">
      <c r="A20" s="152" t="s">
        <v>1143</v>
      </c>
      <c r="B20" s="291">
        <f>SUM(B21:B27)</f>
        <v>167219</v>
      </c>
    </row>
    <row r="21" s="219" customFormat="true" ht="17.25" customHeight="true" spans="1:2">
      <c r="A21" s="226" t="s">
        <v>1144</v>
      </c>
      <c r="B21" s="292">
        <v>3573</v>
      </c>
    </row>
    <row r="22" s="219" customFormat="true" ht="17.25" customHeight="true" spans="1:2">
      <c r="A22" s="226" t="s">
        <v>1145</v>
      </c>
      <c r="B22" s="292">
        <v>44761</v>
      </c>
    </row>
    <row r="23" s="219" customFormat="true" ht="17.25" customHeight="true" spans="1:2">
      <c r="A23" s="226" t="s">
        <v>1146</v>
      </c>
      <c r="B23" s="292">
        <v>840</v>
      </c>
    </row>
    <row r="24" s="219" customFormat="true" ht="17.25" customHeight="true" spans="1:2">
      <c r="A24" s="226" t="s">
        <v>1147</v>
      </c>
      <c r="B24" s="292">
        <v>2000</v>
      </c>
    </row>
    <row r="25" s="219" customFormat="true" ht="17.25" customHeight="true" spans="1:2">
      <c r="A25" s="226" t="s">
        <v>1148</v>
      </c>
      <c r="B25" s="292">
        <v>2159</v>
      </c>
    </row>
    <row r="26" s="219" customFormat="true" ht="17.25" customHeight="true" spans="1:2">
      <c r="A26" s="226" t="s">
        <v>1149</v>
      </c>
      <c r="B26" s="292">
        <v>694</v>
      </c>
    </row>
    <row r="27" s="219" customFormat="true" ht="17.25" customHeight="true" spans="1:2">
      <c r="A27" s="226" t="s">
        <v>1150</v>
      </c>
      <c r="B27" s="292">
        <v>113192</v>
      </c>
    </row>
    <row r="28" s="218" customFormat="true" ht="17.25" customHeight="true" spans="1:2">
      <c r="A28" s="152" t="s">
        <v>1151</v>
      </c>
      <c r="B28" s="291">
        <f>SUM(B29:B34)</f>
        <v>42826</v>
      </c>
    </row>
    <row r="29" s="219" customFormat="true" ht="17.25" customHeight="true" spans="1:2">
      <c r="A29" s="226" t="s">
        <v>1144</v>
      </c>
      <c r="B29" s="292">
        <v>6658</v>
      </c>
    </row>
    <row r="30" s="219" customFormat="true" ht="17.25" customHeight="true" spans="1:2">
      <c r="A30" s="226" t="s">
        <v>1145</v>
      </c>
      <c r="B30" s="292">
        <v>15913</v>
      </c>
    </row>
    <row r="31" s="219" customFormat="true" ht="17.25" customHeight="true" spans="1:2">
      <c r="A31" s="226" t="s">
        <v>1146</v>
      </c>
      <c r="B31" s="292">
        <v>47</v>
      </c>
    </row>
    <row r="32" s="219" customFormat="true" ht="17.25" customHeight="true" spans="1:2">
      <c r="A32" s="226" t="s">
        <v>1148</v>
      </c>
      <c r="B32" s="292">
        <v>47</v>
      </c>
    </row>
    <row r="33" s="219" customFormat="true" ht="17.25" customHeight="true" spans="1:2">
      <c r="A33" s="226" t="s">
        <v>1149</v>
      </c>
      <c r="B33" s="292">
        <v>111</v>
      </c>
    </row>
    <row r="34" s="219" customFormat="true" ht="17.25" customHeight="true" spans="1:2">
      <c r="A34" s="226" t="s">
        <v>1150</v>
      </c>
      <c r="B34" s="292">
        <v>20050</v>
      </c>
    </row>
    <row r="35" s="218" customFormat="true" ht="17.25" customHeight="true" spans="1:2">
      <c r="A35" s="152" t="s">
        <v>1152</v>
      </c>
      <c r="B35" s="291">
        <f>SUM(B36:B38)</f>
        <v>516029</v>
      </c>
    </row>
    <row r="36" s="219" customFormat="true" ht="17.25" customHeight="true" spans="1:2">
      <c r="A36" s="226" t="s">
        <v>1153</v>
      </c>
      <c r="B36" s="292">
        <v>304031</v>
      </c>
    </row>
    <row r="37" s="219" customFormat="true" ht="17.25" customHeight="true" spans="1:2">
      <c r="A37" s="226" t="s">
        <v>1154</v>
      </c>
      <c r="B37" s="292">
        <v>199659</v>
      </c>
    </row>
    <row r="38" s="219" customFormat="true" ht="17.25" customHeight="true" spans="1:2">
      <c r="A38" s="226" t="s">
        <v>1155</v>
      </c>
      <c r="B38" s="292">
        <v>12339</v>
      </c>
    </row>
    <row r="39" s="218" customFormat="true" ht="17.25" customHeight="true" spans="1:2">
      <c r="A39" s="152" t="s">
        <v>1156</v>
      </c>
      <c r="B39" s="291">
        <f>SUM(B40:B41)</f>
        <v>14457</v>
      </c>
    </row>
    <row r="40" s="219" customFormat="true" ht="17.25" customHeight="true" spans="1:2">
      <c r="A40" s="226" t="s">
        <v>1157</v>
      </c>
      <c r="B40" s="292">
        <v>7943</v>
      </c>
    </row>
    <row r="41" s="219" customFormat="true" ht="17.25" customHeight="true" spans="1:2">
      <c r="A41" s="226" t="s">
        <v>1158</v>
      </c>
      <c r="B41" s="292">
        <v>6514</v>
      </c>
    </row>
    <row r="42" s="218" customFormat="true" ht="17.25" customHeight="true" spans="1:2">
      <c r="A42" s="152" t="s">
        <v>1159</v>
      </c>
      <c r="B42" s="291">
        <f>SUM(B43:B45)</f>
        <v>52010</v>
      </c>
    </row>
    <row r="43" s="219" customFormat="true" ht="17.25" customHeight="true" spans="1:2">
      <c r="A43" s="226" t="s">
        <v>1160</v>
      </c>
      <c r="B43" s="292">
        <v>2668</v>
      </c>
    </row>
    <row r="44" s="219" customFormat="true" ht="17.25" customHeight="true" spans="1:2">
      <c r="A44" s="226" t="s">
        <v>1161</v>
      </c>
      <c r="B44" s="292">
        <v>854</v>
      </c>
    </row>
    <row r="45" s="219" customFormat="true" ht="17.25" customHeight="true" spans="1:2">
      <c r="A45" s="226" t="s">
        <v>1162</v>
      </c>
      <c r="B45" s="292">
        <v>48488</v>
      </c>
    </row>
    <row r="46" s="218" customFormat="true" ht="17.25" customHeight="true" spans="1:2">
      <c r="A46" s="152" t="s">
        <v>1163</v>
      </c>
      <c r="B46" s="291">
        <f>SUM(B47:B48)</f>
        <v>4412</v>
      </c>
    </row>
    <row r="47" s="219" customFormat="true" ht="17.25" customHeight="true" spans="1:2">
      <c r="A47" s="226" t="s">
        <v>1164</v>
      </c>
      <c r="B47" s="292"/>
    </row>
    <row r="48" s="219" customFormat="true" ht="17.25" customHeight="true" spans="1:2">
      <c r="A48" s="226" t="s">
        <v>1165</v>
      </c>
      <c r="B48" s="292">
        <v>4412</v>
      </c>
    </row>
    <row r="49" s="218" customFormat="true" ht="17.25" customHeight="true" spans="1:2">
      <c r="A49" s="152" t="s">
        <v>1166</v>
      </c>
      <c r="B49" s="291">
        <f>SUM(B50:B54)</f>
        <v>104280</v>
      </c>
    </row>
    <row r="50" s="219" customFormat="true" ht="17.25" customHeight="true" spans="1:2">
      <c r="A50" s="226" t="s">
        <v>1167</v>
      </c>
      <c r="B50" s="292">
        <v>35390</v>
      </c>
    </row>
    <row r="51" s="219" customFormat="true" ht="17.25" customHeight="true" spans="1:2">
      <c r="A51" s="226" t="s">
        <v>1168</v>
      </c>
      <c r="B51" s="292">
        <v>4839</v>
      </c>
    </row>
    <row r="52" s="219" customFormat="true" ht="17.25" customHeight="true" spans="1:2">
      <c r="A52" s="226" t="s">
        <v>1169</v>
      </c>
      <c r="B52" s="292">
        <v>2478</v>
      </c>
    </row>
    <row r="53" s="219" customFormat="true" ht="17.25" customHeight="true" spans="1:2">
      <c r="A53" s="226" t="s">
        <v>1170</v>
      </c>
      <c r="B53" s="292">
        <v>25653</v>
      </c>
    </row>
    <row r="54" s="219" customFormat="true" ht="17.25" customHeight="true" spans="1:2">
      <c r="A54" s="226" t="s">
        <v>1171</v>
      </c>
      <c r="B54" s="292">
        <v>35920</v>
      </c>
    </row>
    <row r="55" s="218" customFormat="true" ht="17.25" customHeight="true" spans="1:2">
      <c r="A55" s="152" t="s">
        <v>1172</v>
      </c>
      <c r="B55" s="291">
        <f>B56+B57</f>
        <v>41634</v>
      </c>
    </row>
    <row r="56" s="219" customFormat="true" ht="17.25" customHeight="true" spans="1:2">
      <c r="A56" s="226" t="s">
        <v>1173</v>
      </c>
      <c r="B56" s="292">
        <v>41634</v>
      </c>
    </row>
    <row r="57" s="219" customFormat="true" ht="17.25" customHeight="true" spans="1:2">
      <c r="A57" s="226" t="s">
        <v>1174</v>
      </c>
      <c r="B57" s="292"/>
    </row>
    <row r="58" s="218" customFormat="true" ht="17.25" customHeight="true" spans="1:2">
      <c r="A58" s="152" t="s">
        <v>1175</v>
      </c>
      <c r="B58" s="291">
        <f>SUM(B59:B62)</f>
        <v>54322</v>
      </c>
    </row>
    <row r="59" s="219" customFormat="true" ht="17.25" customHeight="true" spans="1:2">
      <c r="A59" s="226" t="s">
        <v>1176</v>
      </c>
      <c r="B59" s="292">
        <v>53238</v>
      </c>
    </row>
    <row r="60" s="219" customFormat="true" ht="17.25" customHeight="true" spans="1:2">
      <c r="A60" s="226" t="s">
        <v>1177</v>
      </c>
      <c r="B60" s="292">
        <v>859</v>
      </c>
    </row>
    <row r="61" s="219" customFormat="true" ht="17.25" customHeight="true" spans="1:2">
      <c r="A61" s="226" t="s">
        <v>1178</v>
      </c>
      <c r="B61" s="292">
        <v>225</v>
      </c>
    </row>
    <row r="62" s="219" customFormat="true" ht="17.25" customHeight="true" spans="1:2">
      <c r="A62" s="226" t="s">
        <v>1179</v>
      </c>
      <c r="B62" s="292"/>
    </row>
    <row r="63" s="218" customFormat="true" ht="17.25" customHeight="true" spans="1:2">
      <c r="A63" s="152" t="s">
        <v>1180</v>
      </c>
      <c r="B63" s="291"/>
    </row>
    <row r="64" s="219" customFormat="true" ht="17.25" customHeight="true" spans="1:2">
      <c r="A64" s="226" t="s">
        <v>1181</v>
      </c>
      <c r="B64" s="292"/>
    </row>
    <row r="65" s="219" customFormat="true" ht="17.25" customHeight="true" spans="1:2">
      <c r="A65" s="226" t="s">
        <v>1182</v>
      </c>
      <c r="B65" s="292"/>
    </row>
    <row r="66" s="218" customFormat="true" ht="17.25" customHeight="true" spans="1:2">
      <c r="A66" s="152" t="s">
        <v>1183</v>
      </c>
      <c r="B66" s="291"/>
    </row>
    <row r="67" s="219" customFormat="true" ht="17.25" customHeight="true" spans="1:2">
      <c r="A67" s="226" t="s">
        <v>1184</v>
      </c>
      <c r="B67" s="292"/>
    </row>
    <row r="68" s="219" customFormat="true" ht="17.25" customHeight="true" spans="1:2">
      <c r="A68" s="226" t="s">
        <v>1185</v>
      </c>
      <c r="B68" s="292"/>
    </row>
    <row r="69" s="219" customFormat="true" ht="17.25" customHeight="true" spans="1:2">
      <c r="A69" s="226" t="s">
        <v>1186</v>
      </c>
      <c r="B69" s="292"/>
    </row>
    <row r="70" s="219" customFormat="true" ht="17.25" customHeight="true" spans="1:2">
      <c r="A70" s="226" t="s">
        <v>1187</v>
      </c>
      <c r="B70" s="292"/>
    </row>
    <row r="71" s="218" customFormat="true" ht="17.25" customHeight="true" spans="1:2">
      <c r="A71" s="152" t="s">
        <v>1188</v>
      </c>
      <c r="B71" s="291"/>
    </row>
    <row r="72" s="219" customFormat="true" ht="17.25" customHeight="true" spans="1:2">
      <c r="A72" s="226" t="s">
        <v>1189</v>
      </c>
      <c r="B72" s="292"/>
    </row>
    <row r="73" s="219" customFormat="true" ht="17.25" customHeight="true" spans="1:2">
      <c r="A73" s="226" t="s">
        <v>1190</v>
      </c>
      <c r="B73" s="292"/>
    </row>
    <row r="74" s="218" customFormat="true" ht="17.25" customHeight="true" spans="1:2">
      <c r="A74" s="152" t="s">
        <v>1191</v>
      </c>
      <c r="B74" s="291">
        <f>SUM(B75:B78)</f>
        <v>30325</v>
      </c>
    </row>
    <row r="75" s="219" customFormat="true" ht="17.25" customHeight="true" spans="1:2">
      <c r="A75" s="226" t="s">
        <v>1192</v>
      </c>
      <c r="B75" s="292"/>
    </row>
    <row r="76" s="219" customFormat="true" ht="17.25" customHeight="true" spans="1:2">
      <c r="A76" s="226" t="s">
        <v>1193</v>
      </c>
      <c r="B76" s="292"/>
    </row>
    <row r="77" s="219" customFormat="true" ht="17.25" customHeight="true" spans="1:2">
      <c r="A77" s="226" t="s">
        <v>1194</v>
      </c>
      <c r="B77" s="292">
        <v>1275</v>
      </c>
    </row>
    <row r="78" s="219" customFormat="true" ht="17.25" customHeight="true" spans="1:2">
      <c r="A78" s="226" t="s">
        <v>1195</v>
      </c>
      <c r="B78" s="292">
        <v>29050</v>
      </c>
    </row>
    <row r="79" s="218" customFormat="true" ht="17.25" customHeight="true" spans="1:2">
      <c r="A79" s="152" t="s">
        <v>1196</v>
      </c>
      <c r="B79" s="291">
        <f>B74+B71+B66+B63+B58+B55+B49+B46+B42+B39+B35+B28+B20+B9+B4</f>
        <v>1598464</v>
      </c>
    </row>
    <row r="80" s="219" customFormat="true" spans="2:2">
      <c r="B80" s="293"/>
    </row>
    <row r="81" s="219" customFormat="true" spans="2:2">
      <c r="B81" s="293"/>
    </row>
  </sheetData>
  <mergeCells count="1">
    <mergeCell ref="A1:B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1"/>
  <sheetViews>
    <sheetView workbookViewId="0">
      <selection activeCell="B79" sqref="B4:B79"/>
    </sheetView>
  </sheetViews>
  <sheetFormatPr defaultColWidth="9" defaultRowHeight="13.5" outlineLevelCol="1"/>
  <cols>
    <col min="1" max="1" width="50.875" style="204" customWidth="true"/>
    <col min="2" max="2" width="13.875" style="249" customWidth="true"/>
    <col min="3" max="235" width="9" style="204"/>
    <col min="236" max="236" width="45.5" style="204" customWidth="true"/>
    <col min="237" max="237" width="16" style="204" customWidth="true"/>
    <col min="238" max="239" width="9" style="204"/>
    <col min="240" max="245" width="10.125" style="204" customWidth="true"/>
    <col min="246" max="491" width="9" style="204"/>
    <col min="492" max="492" width="45.5" style="204" customWidth="true"/>
    <col min="493" max="493" width="16" style="204" customWidth="true"/>
    <col min="494" max="495" width="9" style="204"/>
    <col min="496" max="501" width="10.125" style="204" customWidth="true"/>
    <col min="502" max="747" width="9" style="204"/>
    <col min="748" max="748" width="45.5" style="204" customWidth="true"/>
    <col min="749" max="749" width="16" style="204" customWidth="true"/>
    <col min="750" max="751" width="9" style="204"/>
    <col min="752" max="757" width="10.125" style="204" customWidth="true"/>
    <col min="758" max="1003" width="9" style="204"/>
    <col min="1004" max="1004" width="45.5" style="204" customWidth="true"/>
    <col min="1005" max="1005" width="16" style="204" customWidth="true"/>
    <col min="1006" max="1007" width="9" style="204"/>
    <col min="1008" max="1013" width="10.125" style="204" customWidth="true"/>
    <col min="1014" max="1259" width="9" style="204"/>
    <col min="1260" max="1260" width="45.5" style="204" customWidth="true"/>
    <col min="1261" max="1261" width="16" style="204" customWidth="true"/>
    <col min="1262" max="1263" width="9" style="204"/>
    <col min="1264" max="1269" width="10.125" style="204" customWidth="true"/>
    <col min="1270" max="1515" width="9" style="204"/>
    <col min="1516" max="1516" width="45.5" style="204" customWidth="true"/>
    <col min="1517" max="1517" width="16" style="204" customWidth="true"/>
    <col min="1518" max="1519" width="9" style="204"/>
    <col min="1520" max="1525" width="10.125" style="204" customWidth="true"/>
    <col min="1526" max="1771" width="9" style="204"/>
    <col min="1772" max="1772" width="45.5" style="204" customWidth="true"/>
    <col min="1773" max="1773" width="16" style="204" customWidth="true"/>
    <col min="1774" max="1775" width="9" style="204"/>
    <col min="1776" max="1781" width="10.125" style="204" customWidth="true"/>
    <col min="1782" max="2027" width="9" style="204"/>
    <col min="2028" max="2028" width="45.5" style="204" customWidth="true"/>
    <col min="2029" max="2029" width="16" style="204" customWidth="true"/>
    <col min="2030" max="2031" width="9" style="204"/>
    <col min="2032" max="2037" width="10.125" style="204" customWidth="true"/>
    <col min="2038" max="2283" width="9" style="204"/>
    <col min="2284" max="2284" width="45.5" style="204" customWidth="true"/>
    <col min="2285" max="2285" width="16" style="204" customWidth="true"/>
    <col min="2286" max="2287" width="9" style="204"/>
    <col min="2288" max="2293" width="10.125" style="204" customWidth="true"/>
    <col min="2294" max="2539" width="9" style="204"/>
    <col min="2540" max="2540" width="45.5" style="204" customWidth="true"/>
    <col min="2541" max="2541" width="16" style="204" customWidth="true"/>
    <col min="2542" max="2543" width="9" style="204"/>
    <col min="2544" max="2549" width="10.125" style="204" customWidth="true"/>
    <col min="2550" max="2795" width="9" style="204"/>
    <col min="2796" max="2796" width="45.5" style="204" customWidth="true"/>
    <col min="2797" max="2797" width="16" style="204" customWidth="true"/>
    <col min="2798" max="2799" width="9" style="204"/>
    <col min="2800" max="2805" width="10.125" style="204" customWidth="true"/>
    <col min="2806" max="3051" width="9" style="204"/>
    <col min="3052" max="3052" width="45.5" style="204" customWidth="true"/>
    <col min="3053" max="3053" width="16" style="204" customWidth="true"/>
    <col min="3054" max="3055" width="9" style="204"/>
    <col min="3056" max="3061" width="10.125" style="204" customWidth="true"/>
    <col min="3062" max="3307" width="9" style="204"/>
    <col min="3308" max="3308" width="45.5" style="204" customWidth="true"/>
    <col min="3309" max="3309" width="16" style="204" customWidth="true"/>
    <col min="3310" max="3311" width="9" style="204"/>
    <col min="3312" max="3317" width="10.125" style="204" customWidth="true"/>
    <col min="3318" max="3563" width="9" style="204"/>
    <col min="3564" max="3564" width="45.5" style="204" customWidth="true"/>
    <col min="3565" max="3565" width="16" style="204" customWidth="true"/>
    <col min="3566" max="3567" width="9" style="204"/>
    <col min="3568" max="3573" width="10.125" style="204" customWidth="true"/>
    <col min="3574" max="3819" width="9" style="204"/>
    <col min="3820" max="3820" width="45.5" style="204" customWidth="true"/>
    <col min="3821" max="3821" width="16" style="204" customWidth="true"/>
    <col min="3822" max="3823" width="9" style="204"/>
    <col min="3824" max="3829" width="10.125" style="204" customWidth="true"/>
    <col min="3830" max="4075" width="9" style="204"/>
    <col min="4076" max="4076" width="45.5" style="204" customWidth="true"/>
    <col min="4077" max="4077" width="16" style="204" customWidth="true"/>
    <col min="4078" max="4079" width="9" style="204"/>
    <col min="4080" max="4085" width="10.125" style="204" customWidth="true"/>
    <col min="4086" max="4331" width="9" style="204"/>
    <col min="4332" max="4332" width="45.5" style="204" customWidth="true"/>
    <col min="4333" max="4333" width="16" style="204" customWidth="true"/>
    <col min="4334" max="4335" width="9" style="204"/>
    <col min="4336" max="4341" width="10.125" style="204" customWidth="true"/>
    <col min="4342" max="4587" width="9" style="204"/>
    <col min="4588" max="4588" width="45.5" style="204" customWidth="true"/>
    <col min="4589" max="4589" width="16" style="204" customWidth="true"/>
    <col min="4590" max="4591" width="9" style="204"/>
    <col min="4592" max="4597" width="10.125" style="204" customWidth="true"/>
    <col min="4598" max="4843" width="9" style="204"/>
    <col min="4844" max="4844" width="45.5" style="204" customWidth="true"/>
    <col min="4845" max="4845" width="16" style="204" customWidth="true"/>
    <col min="4846" max="4847" width="9" style="204"/>
    <col min="4848" max="4853" width="10.125" style="204" customWidth="true"/>
    <col min="4854" max="5099" width="9" style="204"/>
    <col min="5100" max="5100" width="45.5" style="204" customWidth="true"/>
    <col min="5101" max="5101" width="16" style="204" customWidth="true"/>
    <col min="5102" max="5103" width="9" style="204"/>
    <col min="5104" max="5109" width="10.125" style="204" customWidth="true"/>
    <col min="5110" max="5355" width="9" style="204"/>
    <col min="5356" max="5356" width="45.5" style="204" customWidth="true"/>
    <col min="5357" max="5357" width="16" style="204" customWidth="true"/>
    <col min="5358" max="5359" width="9" style="204"/>
    <col min="5360" max="5365" width="10.125" style="204" customWidth="true"/>
    <col min="5366" max="5611" width="9" style="204"/>
    <col min="5612" max="5612" width="45.5" style="204" customWidth="true"/>
    <col min="5613" max="5613" width="16" style="204" customWidth="true"/>
    <col min="5614" max="5615" width="9" style="204"/>
    <col min="5616" max="5621" width="10.125" style="204" customWidth="true"/>
    <col min="5622" max="5867" width="9" style="204"/>
    <col min="5868" max="5868" width="45.5" style="204" customWidth="true"/>
    <col min="5869" max="5869" width="16" style="204" customWidth="true"/>
    <col min="5870" max="5871" width="9" style="204"/>
    <col min="5872" max="5877" width="10.125" style="204" customWidth="true"/>
    <col min="5878" max="6123" width="9" style="204"/>
    <col min="6124" max="6124" width="45.5" style="204" customWidth="true"/>
    <col min="6125" max="6125" width="16" style="204" customWidth="true"/>
    <col min="6126" max="6127" width="9" style="204"/>
    <col min="6128" max="6133" width="10.125" style="204" customWidth="true"/>
    <col min="6134" max="6379" width="9" style="204"/>
    <col min="6380" max="6380" width="45.5" style="204" customWidth="true"/>
    <col min="6381" max="6381" width="16" style="204" customWidth="true"/>
    <col min="6382" max="6383" width="9" style="204"/>
    <col min="6384" max="6389" width="10.125" style="204" customWidth="true"/>
    <col min="6390" max="6635" width="9" style="204"/>
    <col min="6636" max="6636" width="45.5" style="204" customWidth="true"/>
    <col min="6637" max="6637" width="16" style="204" customWidth="true"/>
    <col min="6638" max="6639" width="9" style="204"/>
    <col min="6640" max="6645" width="10.125" style="204" customWidth="true"/>
    <col min="6646" max="6891" width="9" style="204"/>
    <col min="6892" max="6892" width="45.5" style="204" customWidth="true"/>
    <col min="6893" max="6893" width="16" style="204" customWidth="true"/>
    <col min="6894" max="6895" width="9" style="204"/>
    <col min="6896" max="6901" width="10.125" style="204" customWidth="true"/>
    <col min="6902" max="7147" width="9" style="204"/>
    <col min="7148" max="7148" width="45.5" style="204" customWidth="true"/>
    <col min="7149" max="7149" width="16" style="204" customWidth="true"/>
    <col min="7150" max="7151" width="9" style="204"/>
    <col min="7152" max="7157" width="10.125" style="204" customWidth="true"/>
    <col min="7158" max="7403" width="9" style="204"/>
    <col min="7404" max="7404" width="45.5" style="204" customWidth="true"/>
    <col min="7405" max="7405" width="16" style="204" customWidth="true"/>
    <col min="7406" max="7407" width="9" style="204"/>
    <col min="7408" max="7413" width="10.125" style="204" customWidth="true"/>
    <col min="7414" max="7659" width="9" style="204"/>
    <col min="7660" max="7660" width="45.5" style="204" customWidth="true"/>
    <col min="7661" max="7661" width="16" style="204" customWidth="true"/>
    <col min="7662" max="7663" width="9" style="204"/>
    <col min="7664" max="7669" width="10.125" style="204" customWidth="true"/>
    <col min="7670" max="7915" width="9" style="204"/>
    <col min="7916" max="7916" width="45.5" style="204" customWidth="true"/>
    <col min="7917" max="7917" width="16" style="204" customWidth="true"/>
    <col min="7918" max="7919" width="9" style="204"/>
    <col min="7920" max="7925" width="10.125" style="204" customWidth="true"/>
    <col min="7926" max="8171" width="9" style="204"/>
    <col min="8172" max="8172" width="45.5" style="204" customWidth="true"/>
    <col min="8173" max="8173" width="16" style="204" customWidth="true"/>
    <col min="8174" max="8175" width="9" style="204"/>
    <col min="8176" max="8181" width="10.125" style="204" customWidth="true"/>
    <col min="8182" max="8427" width="9" style="204"/>
    <col min="8428" max="8428" width="45.5" style="204" customWidth="true"/>
    <col min="8429" max="8429" width="16" style="204" customWidth="true"/>
    <col min="8430" max="8431" width="9" style="204"/>
    <col min="8432" max="8437" width="10.125" style="204" customWidth="true"/>
    <col min="8438" max="8683" width="9" style="204"/>
    <col min="8684" max="8684" width="45.5" style="204" customWidth="true"/>
    <col min="8685" max="8685" width="16" style="204" customWidth="true"/>
    <col min="8686" max="8687" width="9" style="204"/>
    <col min="8688" max="8693" width="10.125" style="204" customWidth="true"/>
    <col min="8694" max="8939" width="9" style="204"/>
    <col min="8940" max="8940" width="45.5" style="204" customWidth="true"/>
    <col min="8941" max="8941" width="16" style="204" customWidth="true"/>
    <col min="8942" max="8943" width="9" style="204"/>
    <col min="8944" max="8949" width="10.125" style="204" customWidth="true"/>
    <col min="8950" max="9195" width="9" style="204"/>
    <col min="9196" max="9196" width="45.5" style="204" customWidth="true"/>
    <col min="9197" max="9197" width="16" style="204" customWidth="true"/>
    <col min="9198" max="9199" width="9" style="204"/>
    <col min="9200" max="9205" width="10.125" style="204" customWidth="true"/>
    <col min="9206" max="9451" width="9" style="204"/>
    <col min="9452" max="9452" width="45.5" style="204" customWidth="true"/>
    <col min="9453" max="9453" width="16" style="204" customWidth="true"/>
    <col min="9454" max="9455" width="9" style="204"/>
    <col min="9456" max="9461" width="10.125" style="204" customWidth="true"/>
    <col min="9462" max="9707" width="9" style="204"/>
    <col min="9708" max="9708" width="45.5" style="204" customWidth="true"/>
    <col min="9709" max="9709" width="16" style="204" customWidth="true"/>
    <col min="9710" max="9711" width="9" style="204"/>
    <col min="9712" max="9717" width="10.125" style="204" customWidth="true"/>
    <col min="9718" max="9963" width="9" style="204"/>
    <col min="9964" max="9964" width="45.5" style="204" customWidth="true"/>
    <col min="9965" max="9965" width="16" style="204" customWidth="true"/>
    <col min="9966" max="9967" width="9" style="204"/>
    <col min="9968" max="9973" width="10.125" style="204" customWidth="true"/>
    <col min="9974" max="10219" width="9" style="204"/>
    <col min="10220" max="10220" width="45.5" style="204" customWidth="true"/>
    <col min="10221" max="10221" width="16" style="204" customWidth="true"/>
    <col min="10222" max="10223" width="9" style="204"/>
    <col min="10224" max="10229" width="10.125" style="204" customWidth="true"/>
    <col min="10230" max="10475" width="9" style="204"/>
    <col min="10476" max="10476" width="45.5" style="204" customWidth="true"/>
    <col min="10477" max="10477" width="16" style="204" customWidth="true"/>
    <col min="10478" max="10479" width="9" style="204"/>
    <col min="10480" max="10485" width="10.125" style="204" customWidth="true"/>
    <col min="10486" max="10731" width="9" style="204"/>
    <col min="10732" max="10732" width="45.5" style="204" customWidth="true"/>
    <col min="10733" max="10733" width="16" style="204" customWidth="true"/>
    <col min="10734" max="10735" width="9" style="204"/>
    <col min="10736" max="10741" width="10.125" style="204" customWidth="true"/>
    <col min="10742" max="10987" width="9" style="204"/>
    <col min="10988" max="10988" width="45.5" style="204" customWidth="true"/>
    <col min="10989" max="10989" width="16" style="204" customWidth="true"/>
    <col min="10990" max="10991" width="9" style="204"/>
    <col min="10992" max="10997" width="10.125" style="204" customWidth="true"/>
    <col min="10998" max="11243" width="9" style="204"/>
    <col min="11244" max="11244" width="45.5" style="204" customWidth="true"/>
    <col min="11245" max="11245" width="16" style="204" customWidth="true"/>
    <col min="11246" max="11247" width="9" style="204"/>
    <col min="11248" max="11253" width="10.125" style="204" customWidth="true"/>
    <col min="11254" max="11499" width="9" style="204"/>
    <col min="11500" max="11500" width="45.5" style="204" customWidth="true"/>
    <col min="11501" max="11501" width="16" style="204" customWidth="true"/>
    <col min="11502" max="11503" width="9" style="204"/>
    <col min="11504" max="11509" width="10.125" style="204" customWidth="true"/>
    <col min="11510" max="11755" width="9" style="204"/>
    <col min="11756" max="11756" width="45.5" style="204" customWidth="true"/>
    <col min="11757" max="11757" width="16" style="204" customWidth="true"/>
    <col min="11758" max="11759" width="9" style="204"/>
    <col min="11760" max="11765" width="10.125" style="204" customWidth="true"/>
    <col min="11766" max="12011" width="9" style="204"/>
    <col min="12012" max="12012" width="45.5" style="204" customWidth="true"/>
    <col min="12013" max="12013" width="16" style="204" customWidth="true"/>
    <col min="12014" max="12015" width="9" style="204"/>
    <col min="12016" max="12021" width="10.125" style="204" customWidth="true"/>
    <col min="12022" max="12267" width="9" style="204"/>
    <col min="12268" max="12268" width="45.5" style="204" customWidth="true"/>
    <col min="12269" max="12269" width="16" style="204" customWidth="true"/>
    <col min="12270" max="12271" width="9" style="204"/>
    <col min="12272" max="12277" width="10.125" style="204" customWidth="true"/>
    <col min="12278" max="12523" width="9" style="204"/>
    <col min="12524" max="12524" width="45.5" style="204" customWidth="true"/>
    <col min="12525" max="12525" width="16" style="204" customWidth="true"/>
    <col min="12526" max="12527" width="9" style="204"/>
    <col min="12528" max="12533" width="10.125" style="204" customWidth="true"/>
    <col min="12534" max="12779" width="9" style="204"/>
    <col min="12780" max="12780" width="45.5" style="204" customWidth="true"/>
    <col min="12781" max="12781" width="16" style="204" customWidth="true"/>
    <col min="12782" max="12783" width="9" style="204"/>
    <col min="12784" max="12789" width="10.125" style="204" customWidth="true"/>
    <col min="12790" max="13035" width="9" style="204"/>
    <col min="13036" max="13036" width="45.5" style="204" customWidth="true"/>
    <col min="13037" max="13037" width="16" style="204" customWidth="true"/>
    <col min="13038" max="13039" width="9" style="204"/>
    <col min="13040" max="13045" width="10.125" style="204" customWidth="true"/>
    <col min="13046" max="13291" width="9" style="204"/>
    <col min="13292" max="13292" width="45.5" style="204" customWidth="true"/>
    <col min="13293" max="13293" width="16" style="204" customWidth="true"/>
    <col min="13294" max="13295" width="9" style="204"/>
    <col min="13296" max="13301" width="10.125" style="204" customWidth="true"/>
    <col min="13302" max="13547" width="9" style="204"/>
    <col min="13548" max="13548" width="45.5" style="204" customWidth="true"/>
    <col min="13549" max="13549" width="16" style="204" customWidth="true"/>
    <col min="13550" max="13551" width="9" style="204"/>
    <col min="13552" max="13557" width="10.125" style="204" customWidth="true"/>
    <col min="13558" max="13803" width="9" style="204"/>
    <col min="13804" max="13804" width="45.5" style="204" customWidth="true"/>
    <col min="13805" max="13805" width="16" style="204" customWidth="true"/>
    <col min="13806" max="13807" width="9" style="204"/>
    <col min="13808" max="13813" width="10.125" style="204" customWidth="true"/>
    <col min="13814" max="14059" width="9" style="204"/>
    <col min="14060" max="14060" width="45.5" style="204" customWidth="true"/>
    <col min="14061" max="14061" width="16" style="204" customWidth="true"/>
    <col min="14062" max="14063" width="9" style="204"/>
    <col min="14064" max="14069" width="10.125" style="204" customWidth="true"/>
    <col min="14070" max="14315" width="9" style="204"/>
    <col min="14316" max="14316" width="45.5" style="204" customWidth="true"/>
    <col min="14317" max="14317" width="16" style="204" customWidth="true"/>
    <col min="14318" max="14319" width="9" style="204"/>
    <col min="14320" max="14325" width="10.125" style="204" customWidth="true"/>
    <col min="14326" max="14571" width="9" style="204"/>
    <col min="14572" max="14572" width="45.5" style="204" customWidth="true"/>
    <col min="14573" max="14573" width="16" style="204" customWidth="true"/>
    <col min="14574" max="14575" width="9" style="204"/>
    <col min="14576" max="14581" width="10.125" style="204" customWidth="true"/>
    <col min="14582" max="14827" width="9" style="204"/>
    <col min="14828" max="14828" width="45.5" style="204" customWidth="true"/>
    <col min="14829" max="14829" width="16" style="204" customWidth="true"/>
    <col min="14830" max="14831" width="9" style="204"/>
    <col min="14832" max="14837" width="10.125" style="204" customWidth="true"/>
    <col min="14838" max="15083" width="9" style="204"/>
    <col min="15084" max="15084" width="45.5" style="204" customWidth="true"/>
    <col min="15085" max="15085" width="16" style="204" customWidth="true"/>
    <col min="15086" max="15087" width="9" style="204"/>
    <col min="15088" max="15093" width="10.125" style="204" customWidth="true"/>
    <col min="15094" max="15339" width="9" style="204"/>
    <col min="15340" max="15340" width="45.5" style="204" customWidth="true"/>
    <col min="15341" max="15341" width="16" style="204" customWidth="true"/>
    <col min="15342" max="15343" width="9" style="204"/>
    <col min="15344" max="15349" width="10.125" style="204" customWidth="true"/>
    <col min="15350" max="15595" width="9" style="204"/>
    <col min="15596" max="15596" width="45.5" style="204" customWidth="true"/>
    <col min="15597" max="15597" width="16" style="204" customWidth="true"/>
    <col min="15598" max="15599" width="9" style="204"/>
    <col min="15600" max="15605" width="10.125" style="204" customWidth="true"/>
    <col min="15606" max="15851" width="9" style="204"/>
    <col min="15852" max="15852" width="45.5" style="204" customWidth="true"/>
    <col min="15853" max="15853" width="16" style="204" customWidth="true"/>
    <col min="15854" max="15855" width="9" style="204"/>
    <col min="15856" max="15861" width="10.125" style="204" customWidth="true"/>
    <col min="15862" max="16107" width="9" style="204"/>
    <col min="16108" max="16108" width="45.5" style="204" customWidth="true"/>
    <col min="16109" max="16109" width="16" style="204" customWidth="true"/>
    <col min="16110" max="16111" width="9" style="204"/>
    <col min="16112" max="16117" width="10.125" style="204" customWidth="true"/>
    <col min="16118" max="16377" width="9" style="204"/>
  </cols>
  <sheetData>
    <row r="1" ht="42.75" customHeight="true" spans="1:2">
      <c r="A1" s="288" t="s">
        <v>1197</v>
      </c>
      <c r="B1" s="250"/>
    </row>
    <row r="2" ht="19.5" customHeight="true" spans="1:2">
      <c r="A2" s="223"/>
      <c r="B2" s="289" t="s">
        <v>1</v>
      </c>
    </row>
    <row r="3" ht="17.25" customHeight="true" spans="1:2">
      <c r="A3" s="130" t="s">
        <v>1126</v>
      </c>
      <c r="B3" s="290" t="s">
        <v>58</v>
      </c>
    </row>
    <row r="4" s="218" customFormat="true" ht="17.25" customHeight="true" spans="1:2">
      <c r="A4" s="152" t="s">
        <v>1127</v>
      </c>
      <c r="B4" s="291">
        <f>SUM(B5:B8)</f>
        <v>218135</v>
      </c>
    </row>
    <row r="5" s="219" customFormat="true" ht="17.25" customHeight="true" spans="1:2">
      <c r="A5" s="226" t="s">
        <v>1128</v>
      </c>
      <c r="B5" s="292">
        <v>149616</v>
      </c>
    </row>
    <row r="6" s="219" customFormat="true" ht="17.25" customHeight="true" spans="1:2">
      <c r="A6" s="226" t="s">
        <v>1129</v>
      </c>
      <c r="B6" s="292">
        <v>27848</v>
      </c>
    </row>
    <row r="7" s="219" customFormat="true" ht="17.25" customHeight="true" spans="1:2">
      <c r="A7" s="226" t="s">
        <v>1130</v>
      </c>
      <c r="B7" s="292">
        <v>18543</v>
      </c>
    </row>
    <row r="8" s="219" customFormat="true" ht="17.25" customHeight="true" spans="1:2">
      <c r="A8" s="226" t="s">
        <v>1131</v>
      </c>
      <c r="B8" s="292">
        <v>22128</v>
      </c>
    </row>
    <row r="9" s="218" customFormat="true" ht="17.25" customHeight="true" spans="1:2">
      <c r="A9" s="152" t="s">
        <v>1132</v>
      </c>
      <c r="B9" s="291">
        <f>SUM(B10:B19)</f>
        <v>57760</v>
      </c>
    </row>
    <row r="10" s="219" customFormat="true" ht="17.25" customHeight="true" spans="1:2">
      <c r="A10" s="226" t="s">
        <v>1133</v>
      </c>
      <c r="B10" s="292">
        <v>25698</v>
      </c>
    </row>
    <row r="11" s="219" customFormat="true" ht="17.25" customHeight="true" spans="1:2">
      <c r="A11" s="226" t="s">
        <v>1134</v>
      </c>
      <c r="B11" s="292">
        <v>371</v>
      </c>
    </row>
    <row r="12" s="219" customFormat="true" ht="17.25" customHeight="true" spans="1:2">
      <c r="A12" s="226" t="s">
        <v>1135</v>
      </c>
      <c r="B12" s="292">
        <v>380</v>
      </c>
    </row>
    <row r="13" s="219" customFormat="true" ht="17.25" customHeight="true" spans="1:2">
      <c r="A13" s="226" t="s">
        <v>1136</v>
      </c>
      <c r="B13" s="292">
        <v>675</v>
      </c>
    </row>
    <row r="14" s="219" customFormat="true" ht="17.25" customHeight="true" spans="1:2">
      <c r="A14" s="226" t="s">
        <v>1137</v>
      </c>
      <c r="B14" s="292">
        <v>12706</v>
      </c>
    </row>
    <row r="15" s="219" customFormat="true" ht="17.25" customHeight="true" spans="1:2">
      <c r="A15" s="226" t="s">
        <v>1138</v>
      </c>
      <c r="B15" s="292">
        <v>1072</v>
      </c>
    </row>
    <row r="16" s="219" customFormat="true" ht="17.25" customHeight="true" spans="1:2">
      <c r="A16" s="226" t="s">
        <v>1139</v>
      </c>
      <c r="B16" s="292"/>
    </row>
    <row r="17" s="219" customFormat="true" ht="17.25" customHeight="true" spans="1:2">
      <c r="A17" s="226" t="s">
        <v>1140</v>
      </c>
      <c r="B17" s="292">
        <v>3346</v>
      </c>
    </row>
    <row r="18" s="219" customFormat="true" ht="17.25" customHeight="true" spans="1:2">
      <c r="A18" s="226" t="s">
        <v>1141</v>
      </c>
      <c r="B18" s="292">
        <v>798</v>
      </c>
    </row>
    <row r="19" s="219" customFormat="true" ht="17.25" customHeight="true" spans="1:2">
      <c r="A19" s="226" t="s">
        <v>1142</v>
      </c>
      <c r="B19" s="292">
        <v>12714</v>
      </c>
    </row>
    <row r="20" s="218" customFormat="true" ht="17.25" customHeight="true" spans="1:2">
      <c r="A20" s="152" t="s">
        <v>1143</v>
      </c>
      <c r="B20" s="291">
        <f>SUM(B21:B27)</f>
        <v>5454</v>
      </c>
    </row>
    <row r="21" s="219" customFormat="true" ht="17.25" customHeight="true" spans="1:2">
      <c r="A21" s="226" t="s">
        <v>1144</v>
      </c>
      <c r="B21" s="292"/>
    </row>
    <row r="22" s="219" customFormat="true" ht="17.25" customHeight="true" spans="1:2">
      <c r="A22" s="226" t="s">
        <v>1145</v>
      </c>
      <c r="B22" s="292"/>
    </row>
    <row r="23" s="219" customFormat="true" ht="17.25" customHeight="true" spans="1:2">
      <c r="A23" s="226" t="s">
        <v>1146</v>
      </c>
      <c r="B23" s="292">
        <v>5</v>
      </c>
    </row>
    <row r="24" s="219" customFormat="true" ht="17.25" customHeight="true" spans="1:2">
      <c r="A24" s="226" t="s">
        <v>1147</v>
      </c>
      <c r="B24" s="292">
        <v>2000</v>
      </c>
    </row>
    <row r="25" s="219" customFormat="true" ht="17.25" customHeight="true" spans="1:2">
      <c r="A25" s="226" t="s">
        <v>1148</v>
      </c>
      <c r="B25" s="292">
        <v>6</v>
      </c>
    </row>
    <row r="26" s="219" customFormat="true" ht="17.25" customHeight="true" spans="1:2">
      <c r="A26" s="226" t="s">
        <v>1149</v>
      </c>
      <c r="B26" s="292"/>
    </row>
    <row r="27" s="219" customFormat="true" ht="17.25" customHeight="true" spans="1:2">
      <c r="A27" s="226" t="s">
        <v>1150</v>
      </c>
      <c r="B27" s="292">
        <v>3443</v>
      </c>
    </row>
    <row r="28" s="218" customFormat="true" ht="17.25" customHeight="true" spans="1:2">
      <c r="A28" s="152" t="s">
        <v>1151</v>
      </c>
      <c r="B28" s="292"/>
    </row>
    <row r="29" s="219" customFormat="true" ht="17.25" customHeight="true" spans="1:2">
      <c r="A29" s="226" t="s">
        <v>1144</v>
      </c>
      <c r="B29" s="292"/>
    </row>
    <row r="30" s="219" customFormat="true" ht="17.25" customHeight="true" spans="1:2">
      <c r="A30" s="226" t="s">
        <v>1145</v>
      </c>
      <c r="B30" s="292"/>
    </row>
    <row r="31" s="219" customFormat="true" ht="17.25" customHeight="true" spans="1:2">
      <c r="A31" s="226" t="s">
        <v>1146</v>
      </c>
      <c r="B31" s="292"/>
    </row>
    <row r="32" s="219" customFormat="true" ht="17.25" customHeight="true" spans="1:2">
      <c r="A32" s="226" t="s">
        <v>1148</v>
      </c>
      <c r="B32" s="292"/>
    </row>
    <row r="33" s="219" customFormat="true" ht="17.25" customHeight="true" spans="1:2">
      <c r="A33" s="226" t="s">
        <v>1149</v>
      </c>
      <c r="B33" s="292"/>
    </row>
    <row r="34" s="219" customFormat="true" ht="17.25" customHeight="true" spans="1:2">
      <c r="A34" s="226" t="s">
        <v>1150</v>
      </c>
      <c r="B34" s="292"/>
    </row>
    <row r="35" s="218" customFormat="true" ht="17.25" customHeight="true" spans="1:2">
      <c r="A35" s="152" t="s">
        <v>1152</v>
      </c>
      <c r="B35" s="291">
        <f>SUM(B36:B38)</f>
        <v>310723</v>
      </c>
    </row>
    <row r="36" s="219" customFormat="true" ht="17.25" customHeight="true" spans="1:2">
      <c r="A36" s="226" t="s">
        <v>1153</v>
      </c>
      <c r="B36" s="292">
        <v>279779</v>
      </c>
    </row>
    <row r="37" s="219" customFormat="true" ht="17.25" customHeight="true" spans="1:2">
      <c r="A37" s="226" t="s">
        <v>1154</v>
      </c>
      <c r="B37" s="292">
        <v>22744</v>
      </c>
    </row>
    <row r="38" s="219" customFormat="true" ht="17.25" customHeight="true" spans="1:2">
      <c r="A38" s="226" t="s">
        <v>1155</v>
      </c>
      <c r="B38" s="292">
        <v>8200</v>
      </c>
    </row>
    <row r="39" s="218" customFormat="true" ht="17.25" customHeight="true" spans="1:2">
      <c r="A39" s="152" t="s">
        <v>1156</v>
      </c>
      <c r="B39" s="291">
        <v>28</v>
      </c>
    </row>
    <row r="40" s="219" customFormat="true" ht="17.25" customHeight="true" spans="1:2">
      <c r="A40" s="226" t="s">
        <v>1157</v>
      </c>
      <c r="B40" s="292">
        <v>28</v>
      </c>
    </row>
    <row r="41" s="219" customFormat="true" ht="17.25" customHeight="true" spans="1:2">
      <c r="A41" s="226" t="s">
        <v>1158</v>
      </c>
      <c r="B41" s="292"/>
    </row>
    <row r="42" s="218" customFormat="true" ht="17.25" customHeight="true" spans="1:2">
      <c r="A42" s="152" t="s">
        <v>1159</v>
      </c>
      <c r="B42" s="291">
        <f>SUM(B43:B45)</f>
        <v>72</v>
      </c>
    </row>
    <row r="43" s="219" customFormat="true" ht="17.25" customHeight="true" spans="1:2">
      <c r="A43" s="226" t="s">
        <v>1160</v>
      </c>
      <c r="B43" s="292"/>
    </row>
    <row r="44" s="219" customFormat="true" ht="17.25" customHeight="true" spans="1:2">
      <c r="A44" s="226" t="s">
        <v>1161</v>
      </c>
      <c r="B44" s="292"/>
    </row>
    <row r="45" s="219" customFormat="true" ht="17.25" customHeight="true" spans="1:2">
      <c r="A45" s="226" t="s">
        <v>1162</v>
      </c>
      <c r="B45" s="292">
        <v>72</v>
      </c>
    </row>
    <row r="46" s="218" customFormat="true" ht="17.25" customHeight="true" spans="1:2">
      <c r="A46" s="152" t="s">
        <v>1163</v>
      </c>
      <c r="B46" s="292"/>
    </row>
    <row r="47" s="219" customFormat="true" ht="17.25" customHeight="true" spans="1:2">
      <c r="A47" s="226" t="s">
        <v>1164</v>
      </c>
      <c r="B47" s="292"/>
    </row>
    <row r="48" s="219" customFormat="true" ht="17.25" customHeight="true" spans="1:2">
      <c r="A48" s="226" t="s">
        <v>1165</v>
      </c>
      <c r="B48" s="292"/>
    </row>
    <row r="49" s="218" customFormat="true" ht="17.25" customHeight="true" spans="1:2">
      <c r="A49" s="152" t="s">
        <v>1166</v>
      </c>
      <c r="B49" s="291">
        <f>SUM(B50:B54)</f>
        <v>40102</v>
      </c>
    </row>
    <row r="50" s="219" customFormat="true" ht="17.25" customHeight="true" spans="1:2">
      <c r="A50" s="226" t="s">
        <v>1167</v>
      </c>
      <c r="B50" s="292">
        <v>10357</v>
      </c>
    </row>
    <row r="51" s="219" customFormat="true" ht="17.25" customHeight="true" spans="1:2">
      <c r="A51" s="226" t="s">
        <v>1168</v>
      </c>
      <c r="B51" s="292">
        <v>3543</v>
      </c>
    </row>
    <row r="52" s="219" customFormat="true" ht="17.25" customHeight="true" spans="1:2">
      <c r="A52" s="226" t="s">
        <v>1169</v>
      </c>
      <c r="B52" s="292"/>
    </row>
    <row r="53" s="219" customFormat="true" ht="17.25" customHeight="true" spans="1:2">
      <c r="A53" s="226" t="s">
        <v>1170</v>
      </c>
      <c r="B53" s="292">
        <v>22917</v>
      </c>
    </row>
    <row r="54" s="219" customFormat="true" ht="17.25" customHeight="true" spans="1:2">
      <c r="A54" s="226" t="s">
        <v>1171</v>
      </c>
      <c r="B54" s="292">
        <v>3285</v>
      </c>
    </row>
    <row r="55" s="218" customFormat="true" ht="17.25" customHeight="true" spans="1:2">
      <c r="A55" s="152" t="s">
        <v>1172</v>
      </c>
      <c r="B55" s="292"/>
    </row>
    <row r="56" s="219" customFormat="true" ht="17.25" customHeight="true" spans="1:2">
      <c r="A56" s="226" t="s">
        <v>1173</v>
      </c>
      <c r="B56" s="292"/>
    </row>
    <row r="57" s="219" customFormat="true" ht="17.25" customHeight="true" spans="1:2">
      <c r="A57" s="226" t="s">
        <v>1174</v>
      </c>
      <c r="B57" s="292"/>
    </row>
    <row r="58" s="218" customFormat="true" ht="17.25" customHeight="true" spans="1:2">
      <c r="A58" s="152" t="s">
        <v>1175</v>
      </c>
      <c r="B58" s="291">
        <f>SUM(B59:B62)</f>
        <v>4372</v>
      </c>
    </row>
    <row r="59" s="219" customFormat="true" ht="17.25" customHeight="true" spans="1:2">
      <c r="A59" s="226" t="s">
        <v>1176</v>
      </c>
      <c r="B59" s="292">
        <v>4372</v>
      </c>
    </row>
    <row r="60" s="219" customFormat="true" ht="17.25" customHeight="true" spans="1:2">
      <c r="A60" s="226" t="s">
        <v>1177</v>
      </c>
      <c r="B60" s="292"/>
    </row>
    <row r="61" s="219" customFormat="true" ht="17.25" customHeight="true" spans="1:2">
      <c r="A61" s="226" t="s">
        <v>1178</v>
      </c>
      <c r="B61" s="292"/>
    </row>
    <row r="62" s="219" customFormat="true" ht="17.25" customHeight="true" spans="1:2">
      <c r="A62" s="226" t="s">
        <v>1179</v>
      </c>
      <c r="B62" s="292"/>
    </row>
    <row r="63" s="218" customFormat="true" ht="17.25" customHeight="true" spans="1:2">
      <c r="A63" s="152" t="s">
        <v>1180</v>
      </c>
      <c r="B63" s="292"/>
    </row>
    <row r="64" s="219" customFormat="true" ht="17.25" customHeight="true" spans="1:2">
      <c r="A64" s="226" t="s">
        <v>1181</v>
      </c>
      <c r="B64" s="292"/>
    </row>
    <row r="65" s="219" customFormat="true" ht="17.25" customHeight="true" spans="1:2">
      <c r="A65" s="226" t="s">
        <v>1182</v>
      </c>
      <c r="B65" s="292"/>
    </row>
    <row r="66" s="218" customFormat="true" ht="17.25" customHeight="true" spans="1:2">
      <c r="A66" s="152" t="s">
        <v>1183</v>
      </c>
      <c r="B66" s="292"/>
    </row>
    <row r="67" s="219" customFormat="true" ht="17.25" customHeight="true" spans="1:2">
      <c r="A67" s="226" t="s">
        <v>1184</v>
      </c>
      <c r="B67" s="292"/>
    </row>
    <row r="68" s="219" customFormat="true" ht="17.25" customHeight="true" spans="1:2">
      <c r="A68" s="226" t="s">
        <v>1185</v>
      </c>
      <c r="B68" s="292"/>
    </row>
    <row r="69" s="219" customFormat="true" ht="17.25" customHeight="true" spans="1:2">
      <c r="A69" s="226" t="s">
        <v>1186</v>
      </c>
      <c r="B69" s="292"/>
    </row>
    <row r="70" s="219" customFormat="true" ht="17.25" customHeight="true" spans="1:2">
      <c r="A70" s="226" t="s">
        <v>1187</v>
      </c>
      <c r="B70" s="292"/>
    </row>
    <row r="71" s="218" customFormat="true" ht="17.25" customHeight="true" spans="1:2">
      <c r="A71" s="152" t="s">
        <v>1188</v>
      </c>
      <c r="B71" s="292"/>
    </row>
    <row r="72" s="219" customFormat="true" ht="17.25" customHeight="true" spans="1:2">
      <c r="A72" s="226" t="s">
        <v>1189</v>
      </c>
      <c r="B72" s="292"/>
    </row>
    <row r="73" s="219" customFormat="true" ht="17.25" customHeight="true" spans="1:2">
      <c r="A73" s="226" t="s">
        <v>1190</v>
      </c>
      <c r="B73" s="292"/>
    </row>
    <row r="74" s="218" customFormat="true" ht="17.25" customHeight="true" spans="1:2">
      <c r="A74" s="152" t="s">
        <v>1191</v>
      </c>
      <c r="B74" s="291">
        <f>SUM(B75:B78)</f>
        <v>2615</v>
      </c>
    </row>
    <row r="75" s="219" customFormat="true" ht="17.25" customHeight="true" spans="1:2">
      <c r="A75" s="226" t="s">
        <v>1192</v>
      </c>
      <c r="B75" s="292"/>
    </row>
    <row r="76" s="219" customFormat="true" ht="17.25" customHeight="true" spans="1:2">
      <c r="A76" s="226" t="s">
        <v>1193</v>
      </c>
      <c r="B76" s="292"/>
    </row>
    <row r="77" s="219" customFormat="true" ht="17.25" customHeight="true" spans="1:2">
      <c r="A77" s="226" t="s">
        <v>1194</v>
      </c>
      <c r="B77" s="292"/>
    </row>
    <row r="78" s="219" customFormat="true" ht="17.25" customHeight="true" spans="1:2">
      <c r="A78" s="226" t="s">
        <v>1195</v>
      </c>
      <c r="B78" s="292">
        <v>2615</v>
      </c>
    </row>
    <row r="79" s="218" customFormat="true" ht="17.25" customHeight="true" spans="1:2">
      <c r="A79" s="155" t="s">
        <v>1196</v>
      </c>
      <c r="B79" s="291">
        <f>B74+B71+B66+B63+B58+B55+B49+B46+B42+B39+B35+B28+B20+B9+B4</f>
        <v>639261</v>
      </c>
    </row>
    <row r="80" s="219" customFormat="true" spans="2:2">
      <c r="B80" s="293"/>
    </row>
    <row r="81" s="219" customFormat="true" spans="2:2">
      <c r="B81" s="293"/>
    </row>
  </sheetData>
  <mergeCells count="1">
    <mergeCell ref="A1:B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F29" sqref="F29"/>
    </sheetView>
  </sheetViews>
  <sheetFormatPr defaultColWidth="9" defaultRowHeight="13.5" outlineLevelCol="7"/>
  <cols>
    <col min="1" max="1" width="40.75" style="127" customWidth="true"/>
    <col min="2" max="2" width="13.875" style="157" customWidth="true"/>
    <col min="3" max="3" width="34.75" style="127" customWidth="true"/>
    <col min="4" max="4" width="14.875" style="157" customWidth="true"/>
    <col min="5" max="7" width="9" style="127"/>
    <col min="8" max="8" width="12.75" style="127" customWidth="true"/>
    <col min="9" max="256" width="9" style="127"/>
    <col min="257" max="257" width="40.75" style="127" customWidth="true"/>
    <col min="258" max="258" width="18.875" style="127" customWidth="true"/>
    <col min="259" max="259" width="40.5" style="127" customWidth="true"/>
    <col min="260" max="260" width="17.25" style="127" customWidth="true"/>
    <col min="261" max="512" width="9" style="127"/>
    <col min="513" max="513" width="40.75" style="127" customWidth="true"/>
    <col min="514" max="514" width="18.875" style="127" customWidth="true"/>
    <col min="515" max="515" width="40.5" style="127" customWidth="true"/>
    <col min="516" max="516" width="17.25" style="127" customWidth="true"/>
    <col min="517" max="768" width="9" style="127"/>
    <col min="769" max="769" width="40.75" style="127" customWidth="true"/>
    <col min="770" max="770" width="18.875" style="127" customWidth="true"/>
    <col min="771" max="771" width="40.5" style="127" customWidth="true"/>
    <col min="772" max="772" width="17.25" style="127" customWidth="true"/>
    <col min="773" max="1024" width="9" style="127"/>
    <col min="1025" max="1025" width="40.75" style="127" customWidth="true"/>
    <col min="1026" max="1026" width="18.875" style="127" customWidth="true"/>
    <col min="1027" max="1027" width="40.5" style="127" customWidth="true"/>
    <col min="1028" max="1028" width="17.25" style="127" customWidth="true"/>
    <col min="1029" max="1280" width="9" style="127"/>
    <col min="1281" max="1281" width="40.75" style="127" customWidth="true"/>
    <col min="1282" max="1282" width="18.875" style="127" customWidth="true"/>
    <col min="1283" max="1283" width="40.5" style="127" customWidth="true"/>
    <col min="1284" max="1284" width="17.25" style="127" customWidth="true"/>
    <col min="1285" max="1536" width="9" style="127"/>
    <col min="1537" max="1537" width="40.75" style="127" customWidth="true"/>
    <col min="1538" max="1538" width="18.875" style="127" customWidth="true"/>
    <col min="1539" max="1539" width="40.5" style="127" customWidth="true"/>
    <col min="1540" max="1540" width="17.25" style="127" customWidth="true"/>
    <col min="1541" max="1792" width="9" style="127"/>
    <col min="1793" max="1793" width="40.75" style="127" customWidth="true"/>
    <col min="1794" max="1794" width="18.875" style="127" customWidth="true"/>
    <col min="1795" max="1795" width="40.5" style="127" customWidth="true"/>
    <col min="1796" max="1796" width="17.25" style="127" customWidth="true"/>
    <col min="1797" max="2048" width="9" style="127"/>
    <col min="2049" max="2049" width="40.75" style="127" customWidth="true"/>
    <col min="2050" max="2050" width="18.875" style="127" customWidth="true"/>
    <col min="2051" max="2051" width="40.5" style="127" customWidth="true"/>
    <col min="2052" max="2052" width="17.25" style="127" customWidth="true"/>
    <col min="2053" max="2304" width="9" style="127"/>
    <col min="2305" max="2305" width="40.75" style="127" customWidth="true"/>
    <col min="2306" max="2306" width="18.875" style="127" customWidth="true"/>
    <col min="2307" max="2307" width="40.5" style="127" customWidth="true"/>
    <col min="2308" max="2308" width="17.25" style="127" customWidth="true"/>
    <col min="2309" max="2560" width="9" style="127"/>
    <col min="2561" max="2561" width="40.75" style="127" customWidth="true"/>
    <col min="2562" max="2562" width="18.875" style="127" customWidth="true"/>
    <col min="2563" max="2563" width="40.5" style="127" customWidth="true"/>
    <col min="2564" max="2564" width="17.25" style="127" customWidth="true"/>
    <col min="2565" max="2816" width="9" style="127"/>
    <col min="2817" max="2817" width="40.75" style="127" customWidth="true"/>
    <col min="2818" max="2818" width="18.875" style="127" customWidth="true"/>
    <col min="2819" max="2819" width="40.5" style="127" customWidth="true"/>
    <col min="2820" max="2820" width="17.25" style="127" customWidth="true"/>
    <col min="2821" max="3072" width="9" style="127"/>
    <col min="3073" max="3073" width="40.75" style="127" customWidth="true"/>
    <col min="3074" max="3074" width="18.875" style="127" customWidth="true"/>
    <col min="3075" max="3075" width="40.5" style="127" customWidth="true"/>
    <col min="3076" max="3076" width="17.25" style="127" customWidth="true"/>
    <col min="3077" max="3328" width="9" style="127"/>
    <col min="3329" max="3329" width="40.75" style="127" customWidth="true"/>
    <col min="3330" max="3330" width="18.875" style="127" customWidth="true"/>
    <col min="3331" max="3331" width="40.5" style="127" customWidth="true"/>
    <col min="3332" max="3332" width="17.25" style="127" customWidth="true"/>
    <col min="3333" max="3584" width="9" style="127"/>
    <col min="3585" max="3585" width="40.75" style="127" customWidth="true"/>
    <col min="3586" max="3586" width="18.875" style="127" customWidth="true"/>
    <col min="3587" max="3587" width="40.5" style="127" customWidth="true"/>
    <col min="3588" max="3588" width="17.25" style="127" customWidth="true"/>
    <col min="3589" max="3840" width="9" style="127"/>
    <col min="3841" max="3841" width="40.75" style="127" customWidth="true"/>
    <col min="3842" max="3842" width="18.875" style="127" customWidth="true"/>
    <col min="3843" max="3843" width="40.5" style="127" customWidth="true"/>
    <col min="3844" max="3844" width="17.25" style="127" customWidth="true"/>
    <col min="3845" max="4096" width="9" style="127"/>
    <col min="4097" max="4097" width="40.75" style="127" customWidth="true"/>
    <col min="4098" max="4098" width="18.875" style="127" customWidth="true"/>
    <col min="4099" max="4099" width="40.5" style="127" customWidth="true"/>
    <col min="4100" max="4100" width="17.25" style="127" customWidth="true"/>
    <col min="4101" max="4352" width="9" style="127"/>
    <col min="4353" max="4353" width="40.75" style="127" customWidth="true"/>
    <col min="4354" max="4354" width="18.875" style="127" customWidth="true"/>
    <col min="4355" max="4355" width="40.5" style="127" customWidth="true"/>
    <col min="4356" max="4356" width="17.25" style="127" customWidth="true"/>
    <col min="4357" max="4608" width="9" style="127"/>
    <col min="4609" max="4609" width="40.75" style="127" customWidth="true"/>
    <col min="4610" max="4610" width="18.875" style="127" customWidth="true"/>
    <col min="4611" max="4611" width="40.5" style="127" customWidth="true"/>
    <col min="4612" max="4612" width="17.25" style="127" customWidth="true"/>
    <col min="4613" max="4864" width="9" style="127"/>
    <col min="4865" max="4865" width="40.75" style="127" customWidth="true"/>
    <col min="4866" max="4866" width="18.875" style="127" customWidth="true"/>
    <col min="4867" max="4867" width="40.5" style="127" customWidth="true"/>
    <col min="4868" max="4868" width="17.25" style="127" customWidth="true"/>
    <col min="4869" max="5120" width="9" style="127"/>
    <col min="5121" max="5121" width="40.75" style="127" customWidth="true"/>
    <col min="5122" max="5122" width="18.875" style="127" customWidth="true"/>
    <col min="5123" max="5123" width="40.5" style="127" customWidth="true"/>
    <col min="5124" max="5124" width="17.25" style="127" customWidth="true"/>
    <col min="5125" max="5376" width="9" style="127"/>
    <col min="5377" max="5377" width="40.75" style="127" customWidth="true"/>
    <col min="5378" max="5378" width="18.875" style="127" customWidth="true"/>
    <col min="5379" max="5379" width="40.5" style="127" customWidth="true"/>
    <col min="5380" max="5380" width="17.25" style="127" customWidth="true"/>
    <col min="5381" max="5632" width="9" style="127"/>
    <col min="5633" max="5633" width="40.75" style="127" customWidth="true"/>
    <col min="5634" max="5634" width="18.875" style="127" customWidth="true"/>
    <col min="5635" max="5635" width="40.5" style="127" customWidth="true"/>
    <col min="5636" max="5636" width="17.25" style="127" customWidth="true"/>
    <col min="5637" max="5888" width="9" style="127"/>
    <col min="5889" max="5889" width="40.75" style="127" customWidth="true"/>
    <col min="5890" max="5890" width="18.875" style="127" customWidth="true"/>
    <col min="5891" max="5891" width="40.5" style="127" customWidth="true"/>
    <col min="5892" max="5892" width="17.25" style="127" customWidth="true"/>
    <col min="5893" max="6144" width="9" style="127"/>
    <col min="6145" max="6145" width="40.75" style="127" customWidth="true"/>
    <col min="6146" max="6146" width="18.875" style="127" customWidth="true"/>
    <col min="6147" max="6147" width="40.5" style="127" customWidth="true"/>
    <col min="6148" max="6148" width="17.25" style="127" customWidth="true"/>
    <col min="6149" max="6400" width="9" style="127"/>
    <col min="6401" max="6401" width="40.75" style="127" customWidth="true"/>
    <col min="6402" max="6402" width="18.875" style="127" customWidth="true"/>
    <col min="6403" max="6403" width="40.5" style="127" customWidth="true"/>
    <col min="6404" max="6404" width="17.25" style="127" customWidth="true"/>
    <col min="6405" max="6656" width="9" style="127"/>
    <col min="6657" max="6657" width="40.75" style="127" customWidth="true"/>
    <col min="6658" max="6658" width="18.875" style="127" customWidth="true"/>
    <col min="6659" max="6659" width="40.5" style="127" customWidth="true"/>
    <col min="6660" max="6660" width="17.25" style="127" customWidth="true"/>
    <col min="6661" max="6912" width="9" style="127"/>
    <col min="6913" max="6913" width="40.75" style="127" customWidth="true"/>
    <col min="6914" max="6914" width="18.875" style="127" customWidth="true"/>
    <col min="6915" max="6915" width="40.5" style="127" customWidth="true"/>
    <col min="6916" max="6916" width="17.25" style="127" customWidth="true"/>
    <col min="6917" max="7168" width="9" style="127"/>
    <col min="7169" max="7169" width="40.75" style="127" customWidth="true"/>
    <col min="7170" max="7170" width="18.875" style="127" customWidth="true"/>
    <col min="7171" max="7171" width="40.5" style="127" customWidth="true"/>
    <col min="7172" max="7172" width="17.25" style="127" customWidth="true"/>
    <col min="7173" max="7424" width="9" style="127"/>
    <col min="7425" max="7425" width="40.75" style="127" customWidth="true"/>
    <col min="7426" max="7426" width="18.875" style="127" customWidth="true"/>
    <col min="7427" max="7427" width="40.5" style="127" customWidth="true"/>
    <col min="7428" max="7428" width="17.25" style="127" customWidth="true"/>
    <col min="7429" max="7680" width="9" style="127"/>
    <col min="7681" max="7681" width="40.75" style="127" customWidth="true"/>
    <col min="7682" max="7682" width="18.875" style="127" customWidth="true"/>
    <col min="7683" max="7683" width="40.5" style="127" customWidth="true"/>
    <col min="7684" max="7684" width="17.25" style="127" customWidth="true"/>
    <col min="7685" max="7936" width="9" style="127"/>
    <col min="7937" max="7937" width="40.75" style="127" customWidth="true"/>
    <col min="7938" max="7938" width="18.875" style="127" customWidth="true"/>
    <col min="7939" max="7939" width="40.5" style="127" customWidth="true"/>
    <col min="7940" max="7940" width="17.25" style="127" customWidth="true"/>
    <col min="7941" max="8192" width="9" style="127"/>
    <col min="8193" max="8193" width="40.75" style="127" customWidth="true"/>
    <col min="8194" max="8194" width="18.875" style="127" customWidth="true"/>
    <col min="8195" max="8195" width="40.5" style="127" customWidth="true"/>
    <col min="8196" max="8196" width="17.25" style="127" customWidth="true"/>
    <col min="8197" max="8448" width="9" style="127"/>
    <col min="8449" max="8449" width="40.75" style="127" customWidth="true"/>
    <col min="8450" max="8450" width="18.875" style="127" customWidth="true"/>
    <col min="8451" max="8451" width="40.5" style="127" customWidth="true"/>
    <col min="8452" max="8452" width="17.25" style="127" customWidth="true"/>
    <col min="8453" max="8704" width="9" style="127"/>
    <col min="8705" max="8705" width="40.75" style="127" customWidth="true"/>
    <col min="8706" max="8706" width="18.875" style="127" customWidth="true"/>
    <col min="8707" max="8707" width="40.5" style="127" customWidth="true"/>
    <col min="8708" max="8708" width="17.25" style="127" customWidth="true"/>
    <col min="8709" max="8960" width="9" style="127"/>
    <col min="8961" max="8961" width="40.75" style="127" customWidth="true"/>
    <col min="8962" max="8962" width="18.875" style="127" customWidth="true"/>
    <col min="8963" max="8963" width="40.5" style="127" customWidth="true"/>
    <col min="8964" max="8964" width="17.25" style="127" customWidth="true"/>
    <col min="8965" max="9216" width="9" style="127"/>
    <col min="9217" max="9217" width="40.75" style="127" customWidth="true"/>
    <col min="9218" max="9218" width="18.875" style="127" customWidth="true"/>
    <col min="9219" max="9219" width="40.5" style="127" customWidth="true"/>
    <col min="9220" max="9220" width="17.25" style="127" customWidth="true"/>
    <col min="9221" max="9472" width="9" style="127"/>
    <col min="9473" max="9473" width="40.75" style="127" customWidth="true"/>
    <col min="9474" max="9474" width="18.875" style="127" customWidth="true"/>
    <col min="9475" max="9475" width="40.5" style="127" customWidth="true"/>
    <col min="9476" max="9476" width="17.25" style="127" customWidth="true"/>
    <col min="9477" max="9728" width="9" style="127"/>
    <col min="9729" max="9729" width="40.75" style="127" customWidth="true"/>
    <col min="9730" max="9730" width="18.875" style="127" customWidth="true"/>
    <col min="9731" max="9731" width="40.5" style="127" customWidth="true"/>
    <col min="9732" max="9732" width="17.25" style="127" customWidth="true"/>
    <col min="9733" max="9984" width="9" style="127"/>
    <col min="9985" max="9985" width="40.75" style="127" customWidth="true"/>
    <col min="9986" max="9986" width="18.875" style="127" customWidth="true"/>
    <col min="9987" max="9987" width="40.5" style="127" customWidth="true"/>
    <col min="9988" max="9988" width="17.25" style="127" customWidth="true"/>
    <col min="9989" max="10240" width="9" style="127"/>
    <col min="10241" max="10241" width="40.75" style="127" customWidth="true"/>
    <col min="10242" max="10242" width="18.875" style="127" customWidth="true"/>
    <col min="10243" max="10243" width="40.5" style="127" customWidth="true"/>
    <col min="10244" max="10244" width="17.25" style="127" customWidth="true"/>
    <col min="10245" max="10496" width="9" style="127"/>
    <col min="10497" max="10497" width="40.75" style="127" customWidth="true"/>
    <col min="10498" max="10498" width="18.875" style="127" customWidth="true"/>
    <col min="10499" max="10499" width="40.5" style="127" customWidth="true"/>
    <col min="10500" max="10500" width="17.25" style="127" customWidth="true"/>
    <col min="10501" max="10752" width="9" style="127"/>
    <col min="10753" max="10753" width="40.75" style="127" customWidth="true"/>
    <col min="10754" max="10754" width="18.875" style="127" customWidth="true"/>
    <col min="10755" max="10755" width="40.5" style="127" customWidth="true"/>
    <col min="10756" max="10756" width="17.25" style="127" customWidth="true"/>
    <col min="10757" max="11008" width="9" style="127"/>
    <col min="11009" max="11009" width="40.75" style="127" customWidth="true"/>
    <col min="11010" max="11010" width="18.875" style="127" customWidth="true"/>
    <col min="11011" max="11011" width="40.5" style="127" customWidth="true"/>
    <col min="11012" max="11012" width="17.25" style="127" customWidth="true"/>
    <col min="11013" max="11264" width="9" style="127"/>
    <col min="11265" max="11265" width="40.75" style="127" customWidth="true"/>
    <col min="11266" max="11266" width="18.875" style="127" customWidth="true"/>
    <col min="11267" max="11267" width="40.5" style="127" customWidth="true"/>
    <col min="11268" max="11268" width="17.25" style="127" customWidth="true"/>
    <col min="11269" max="11520" width="9" style="127"/>
    <col min="11521" max="11521" width="40.75" style="127" customWidth="true"/>
    <col min="11522" max="11522" width="18.875" style="127" customWidth="true"/>
    <col min="11523" max="11523" width="40.5" style="127" customWidth="true"/>
    <col min="11524" max="11524" width="17.25" style="127" customWidth="true"/>
    <col min="11525" max="11776" width="9" style="127"/>
    <col min="11777" max="11777" width="40.75" style="127" customWidth="true"/>
    <col min="11778" max="11778" width="18.875" style="127" customWidth="true"/>
    <col min="11779" max="11779" width="40.5" style="127" customWidth="true"/>
    <col min="11780" max="11780" width="17.25" style="127" customWidth="true"/>
    <col min="11781" max="12032" width="9" style="127"/>
    <col min="12033" max="12033" width="40.75" style="127" customWidth="true"/>
    <col min="12034" max="12034" width="18.875" style="127" customWidth="true"/>
    <col min="12035" max="12035" width="40.5" style="127" customWidth="true"/>
    <col min="12036" max="12036" width="17.25" style="127" customWidth="true"/>
    <col min="12037" max="12288" width="9" style="127"/>
    <col min="12289" max="12289" width="40.75" style="127" customWidth="true"/>
    <col min="12290" max="12290" width="18.875" style="127" customWidth="true"/>
    <col min="12291" max="12291" width="40.5" style="127" customWidth="true"/>
    <col min="12292" max="12292" width="17.25" style="127" customWidth="true"/>
    <col min="12293" max="12544" width="9" style="127"/>
    <col min="12545" max="12545" width="40.75" style="127" customWidth="true"/>
    <col min="12546" max="12546" width="18.875" style="127" customWidth="true"/>
    <col min="12547" max="12547" width="40.5" style="127" customWidth="true"/>
    <col min="12548" max="12548" width="17.25" style="127" customWidth="true"/>
    <col min="12549" max="12800" width="9" style="127"/>
    <col min="12801" max="12801" width="40.75" style="127" customWidth="true"/>
    <col min="12802" max="12802" width="18.875" style="127" customWidth="true"/>
    <col min="12803" max="12803" width="40.5" style="127" customWidth="true"/>
    <col min="12804" max="12804" width="17.25" style="127" customWidth="true"/>
    <col min="12805" max="13056" width="9" style="127"/>
    <col min="13057" max="13057" width="40.75" style="127" customWidth="true"/>
    <col min="13058" max="13058" width="18.875" style="127" customWidth="true"/>
    <col min="13059" max="13059" width="40.5" style="127" customWidth="true"/>
    <col min="13060" max="13060" width="17.25" style="127" customWidth="true"/>
    <col min="13061" max="13312" width="9" style="127"/>
    <col min="13313" max="13313" width="40.75" style="127" customWidth="true"/>
    <col min="13314" max="13314" width="18.875" style="127" customWidth="true"/>
    <col min="13315" max="13315" width="40.5" style="127" customWidth="true"/>
    <col min="13316" max="13316" width="17.25" style="127" customWidth="true"/>
    <col min="13317" max="13568" width="9" style="127"/>
    <col min="13569" max="13569" width="40.75" style="127" customWidth="true"/>
    <col min="13570" max="13570" width="18.875" style="127" customWidth="true"/>
    <col min="13571" max="13571" width="40.5" style="127" customWidth="true"/>
    <col min="13572" max="13572" width="17.25" style="127" customWidth="true"/>
    <col min="13573" max="13824" width="9" style="127"/>
    <col min="13825" max="13825" width="40.75" style="127" customWidth="true"/>
    <col min="13826" max="13826" width="18.875" style="127" customWidth="true"/>
    <col min="13827" max="13827" width="40.5" style="127" customWidth="true"/>
    <col min="13828" max="13828" width="17.25" style="127" customWidth="true"/>
    <col min="13829" max="14080" width="9" style="127"/>
    <col min="14081" max="14081" width="40.75" style="127" customWidth="true"/>
    <col min="14082" max="14082" width="18.875" style="127" customWidth="true"/>
    <col min="14083" max="14083" width="40.5" style="127" customWidth="true"/>
    <col min="14084" max="14084" width="17.25" style="127" customWidth="true"/>
    <col min="14085" max="14336" width="9" style="127"/>
    <col min="14337" max="14337" width="40.75" style="127" customWidth="true"/>
    <col min="14338" max="14338" width="18.875" style="127" customWidth="true"/>
    <col min="14339" max="14339" width="40.5" style="127" customWidth="true"/>
    <col min="14340" max="14340" width="17.25" style="127" customWidth="true"/>
    <col min="14341" max="14592" width="9" style="127"/>
    <col min="14593" max="14593" width="40.75" style="127" customWidth="true"/>
    <col min="14594" max="14594" width="18.875" style="127" customWidth="true"/>
    <col min="14595" max="14595" width="40.5" style="127" customWidth="true"/>
    <col min="14596" max="14596" width="17.25" style="127" customWidth="true"/>
    <col min="14597" max="14848" width="9" style="127"/>
    <col min="14849" max="14849" width="40.75" style="127" customWidth="true"/>
    <col min="14850" max="14850" width="18.875" style="127" customWidth="true"/>
    <col min="14851" max="14851" width="40.5" style="127" customWidth="true"/>
    <col min="14852" max="14852" width="17.25" style="127" customWidth="true"/>
    <col min="14853" max="15104" width="9" style="127"/>
    <col min="15105" max="15105" width="40.75" style="127" customWidth="true"/>
    <col min="15106" max="15106" width="18.875" style="127" customWidth="true"/>
    <col min="15107" max="15107" width="40.5" style="127" customWidth="true"/>
    <col min="15108" max="15108" width="17.25" style="127" customWidth="true"/>
    <col min="15109" max="15360" width="9" style="127"/>
    <col min="15361" max="15361" width="40.75" style="127" customWidth="true"/>
    <col min="15362" max="15362" width="18.875" style="127" customWidth="true"/>
    <col min="15363" max="15363" width="40.5" style="127" customWidth="true"/>
    <col min="15364" max="15364" width="17.25" style="127" customWidth="true"/>
    <col min="15365" max="15616" width="9" style="127"/>
    <col min="15617" max="15617" width="40.75" style="127" customWidth="true"/>
    <col min="15618" max="15618" width="18.875" style="127" customWidth="true"/>
    <col min="15619" max="15619" width="40.5" style="127" customWidth="true"/>
    <col min="15620" max="15620" width="17.25" style="127" customWidth="true"/>
    <col min="15621" max="15872" width="9" style="127"/>
    <col min="15873" max="15873" width="40.75" style="127" customWidth="true"/>
    <col min="15874" max="15874" width="18.875" style="127" customWidth="true"/>
    <col min="15875" max="15875" width="40.5" style="127" customWidth="true"/>
    <col min="15876" max="15876" width="17.25" style="127" customWidth="true"/>
    <col min="15877" max="16128" width="9" style="127"/>
    <col min="16129" max="16129" width="40.75" style="127" customWidth="true"/>
    <col min="16130" max="16130" width="18.875" style="127" customWidth="true"/>
    <col min="16131" max="16131" width="40.5" style="127" customWidth="true"/>
    <col min="16132" max="16132" width="17.25" style="127" customWidth="true"/>
    <col min="16133" max="16384" width="9" style="127"/>
  </cols>
  <sheetData>
    <row r="1" ht="21.75" spans="1:4">
      <c r="A1" s="228" t="s">
        <v>1198</v>
      </c>
      <c r="B1" s="228"/>
      <c r="C1" s="228"/>
      <c r="D1" s="228"/>
    </row>
    <row r="2" ht="18" customHeight="true" spans="1:4">
      <c r="A2" s="229" t="s">
        <v>1</v>
      </c>
      <c r="B2" s="229"/>
      <c r="C2" s="229"/>
      <c r="D2" s="229"/>
    </row>
    <row r="3" ht="18" customHeight="true" spans="1:4">
      <c r="A3" s="179" t="s">
        <v>57</v>
      </c>
      <c r="B3" s="230" t="s">
        <v>58</v>
      </c>
      <c r="C3" s="179" t="s">
        <v>57</v>
      </c>
      <c r="D3" s="230" t="s">
        <v>58</v>
      </c>
    </row>
    <row r="4" ht="18" customHeight="true" spans="1:4">
      <c r="A4" s="133" t="s">
        <v>1199</v>
      </c>
      <c r="B4" s="217">
        <v>682507</v>
      </c>
      <c r="C4" s="133" t="s">
        <v>1200</v>
      </c>
      <c r="D4" s="217">
        <v>1598464</v>
      </c>
    </row>
    <row r="5" ht="18" customHeight="true" spans="1:4">
      <c r="A5" s="133" t="s">
        <v>1201</v>
      </c>
      <c r="B5" s="217">
        <f>B6+B7+B8</f>
        <v>757547</v>
      </c>
      <c r="C5" s="231" t="s">
        <v>1202</v>
      </c>
      <c r="D5" s="232">
        <f>D6+D7+D8</f>
        <v>0</v>
      </c>
    </row>
    <row r="6" ht="18" customHeight="true" spans="1:4">
      <c r="A6" s="131" t="s">
        <v>36</v>
      </c>
      <c r="B6" s="232">
        <v>28611</v>
      </c>
      <c r="C6" s="231" t="s">
        <v>1108</v>
      </c>
      <c r="D6" s="232"/>
    </row>
    <row r="7" ht="18" customHeight="true" spans="1:4">
      <c r="A7" s="131" t="s">
        <v>1203</v>
      </c>
      <c r="B7" s="232">
        <v>608401</v>
      </c>
      <c r="C7" s="231" t="s">
        <v>1204</v>
      </c>
      <c r="D7" s="232"/>
    </row>
    <row r="8" ht="18" customHeight="true" spans="1:4">
      <c r="A8" s="131" t="s">
        <v>47</v>
      </c>
      <c r="B8" s="232">
        <v>120535</v>
      </c>
      <c r="C8" s="231" t="s">
        <v>1205</v>
      </c>
      <c r="D8" s="232"/>
    </row>
    <row r="9" ht="18" customHeight="true" spans="1:4">
      <c r="A9" s="133" t="s">
        <v>1206</v>
      </c>
      <c r="B9" s="232">
        <f>SUM(B10:B13)</f>
        <v>0</v>
      </c>
      <c r="C9" s="231" t="s">
        <v>1120</v>
      </c>
      <c r="D9" s="217">
        <f>D10+D11+D12+D13</f>
        <v>97908</v>
      </c>
    </row>
    <row r="10" ht="18" customHeight="true" spans="1:4">
      <c r="A10" s="131" t="s">
        <v>1207</v>
      </c>
      <c r="B10" s="232">
        <v>0</v>
      </c>
      <c r="C10" s="233" t="s">
        <v>1208</v>
      </c>
      <c r="D10" s="232"/>
    </row>
    <row r="11" ht="18" customHeight="true" spans="1:4">
      <c r="A11" s="131" t="s">
        <v>1209</v>
      </c>
      <c r="B11" s="232">
        <v>0</v>
      </c>
      <c r="C11" s="233" t="s">
        <v>1210</v>
      </c>
      <c r="D11" s="232">
        <v>11</v>
      </c>
    </row>
    <row r="12" ht="18" customHeight="true" spans="1:4">
      <c r="A12" s="131" t="s">
        <v>1211</v>
      </c>
      <c r="B12" s="232">
        <v>0</v>
      </c>
      <c r="C12" s="233" t="s">
        <v>1212</v>
      </c>
      <c r="D12" s="232"/>
    </row>
    <row r="13" ht="18" customHeight="true" spans="1:4">
      <c r="A13" s="131" t="s">
        <v>1213</v>
      </c>
      <c r="B13" s="232">
        <v>0</v>
      </c>
      <c r="C13" s="233" t="s">
        <v>1214</v>
      </c>
      <c r="D13" s="232">
        <f>97908-11</f>
        <v>97897</v>
      </c>
    </row>
    <row r="14" ht="18" customHeight="true" spans="1:4">
      <c r="A14" s="133" t="s">
        <v>1215</v>
      </c>
      <c r="B14" s="234">
        <v>53161</v>
      </c>
      <c r="C14" s="233"/>
      <c r="D14" s="235"/>
    </row>
    <row r="15" ht="18" customHeight="true" spans="1:4">
      <c r="A15" s="161" t="s">
        <v>1216</v>
      </c>
      <c r="B15" s="217">
        <v>239946</v>
      </c>
      <c r="C15" s="236" t="s">
        <v>1122</v>
      </c>
      <c r="D15" s="232"/>
    </row>
    <row r="16" ht="18" customHeight="true" spans="1:4">
      <c r="A16" s="133" t="s">
        <v>1217</v>
      </c>
      <c r="B16" s="235">
        <f>B17</f>
        <v>0</v>
      </c>
      <c r="C16" s="231" t="s">
        <v>1218</v>
      </c>
      <c r="D16" s="217">
        <f>D17</f>
        <v>255796</v>
      </c>
    </row>
    <row r="17" ht="18" customHeight="true" spans="1:4">
      <c r="A17" s="161" t="s">
        <v>1219</v>
      </c>
      <c r="B17" s="232">
        <f>B18</f>
        <v>0</v>
      </c>
      <c r="C17" s="237" t="s">
        <v>1220</v>
      </c>
      <c r="D17" s="241">
        <f>SUM(D18:D21)</f>
        <v>255796</v>
      </c>
    </row>
    <row r="18" ht="18" customHeight="true" spans="1:8">
      <c r="A18" s="133" t="s">
        <v>1221</v>
      </c>
      <c r="B18" s="241">
        <f>SUM(B19:B22)</f>
        <v>0</v>
      </c>
      <c r="C18" s="233" t="s">
        <v>1100</v>
      </c>
      <c r="D18" s="232">
        <v>161203</v>
      </c>
      <c r="H18" s="198"/>
    </row>
    <row r="19" ht="18" customHeight="true" spans="1:4">
      <c r="A19" s="131" t="s">
        <v>1222</v>
      </c>
      <c r="C19" s="233" t="s">
        <v>1101</v>
      </c>
      <c r="D19" s="232">
        <v>4966</v>
      </c>
    </row>
    <row r="20" ht="18" customHeight="true" spans="1:4">
      <c r="A20" s="131" t="s">
        <v>1223</v>
      </c>
      <c r="B20" s="232"/>
      <c r="C20" s="233" t="s">
        <v>1102</v>
      </c>
      <c r="D20" s="232">
        <v>86220</v>
      </c>
    </row>
    <row r="21" ht="18" customHeight="true" spans="1:4">
      <c r="A21" s="131" t="s">
        <v>1224</v>
      </c>
      <c r="B21" s="232">
        <v>0</v>
      </c>
      <c r="C21" s="233" t="s">
        <v>1103</v>
      </c>
      <c r="D21" s="232">
        <v>3407</v>
      </c>
    </row>
    <row r="22" ht="18" customHeight="true" spans="1:4">
      <c r="A22" s="131" t="s">
        <v>1225</v>
      </c>
      <c r="B22" s="232">
        <v>0</v>
      </c>
      <c r="C22" s="233"/>
      <c r="D22" s="232"/>
    </row>
    <row r="23" ht="18" customHeight="true" spans="1:4">
      <c r="A23" s="133" t="s">
        <v>1226</v>
      </c>
      <c r="B23" s="217">
        <f>B24</f>
        <v>252866</v>
      </c>
      <c r="C23" s="231" t="s">
        <v>1227</v>
      </c>
      <c r="D23" s="241">
        <f>SUM(D24:D27)</f>
        <v>0</v>
      </c>
    </row>
    <row r="24" ht="18" customHeight="true" spans="1:4">
      <c r="A24" s="131" t="s">
        <v>1228</v>
      </c>
      <c r="B24" s="235">
        <f>SUM(B25:B28)</f>
        <v>252866</v>
      </c>
      <c r="C24" s="239" t="s">
        <v>1229</v>
      </c>
      <c r="D24" s="232">
        <v>0</v>
      </c>
    </row>
    <row r="25" ht="18" customHeight="true" spans="1:4">
      <c r="A25" s="163" t="s">
        <v>1230</v>
      </c>
      <c r="B25" s="232">
        <f>252866-233317</f>
        <v>19549</v>
      </c>
      <c r="C25" s="240" t="s">
        <v>1231</v>
      </c>
      <c r="D25" s="241">
        <v>0</v>
      </c>
    </row>
    <row r="26" ht="18" customHeight="true" spans="1:4">
      <c r="A26" s="131" t="s">
        <v>1232</v>
      </c>
      <c r="B26" s="241"/>
      <c r="C26" s="233" t="s">
        <v>1233</v>
      </c>
      <c r="D26" s="232">
        <v>0</v>
      </c>
    </row>
    <row r="27" ht="18" customHeight="true" spans="1:4">
      <c r="A27" s="131" t="s">
        <v>1234</v>
      </c>
      <c r="B27" s="232">
        <v>233317</v>
      </c>
      <c r="C27" s="233" t="s">
        <v>1235</v>
      </c>
      <c r="D27" s="232">
        <v>0</v>
      </c>
    </row>
    <row r="28" ht="18" customHeight="true" spans="1:4">
      <c r="A28" s="131" t="s">
        <v>1236</v>
      </c>
      <c r="B28" s="232">
        <v>0</v>
      </c>
      <c r="C28" s="233"/>
      <c r="D28" s="217"/>
    </row>
    <row r="29" ht="18" customHeight="true" spans="1:4">
      <c r="A29" s="133" t="s">
        <v>1237</v>
      </c>
      <c r="B29" s="232">
        <v>0</v>
      </c>
      <c r="C29" s="231" t="s">
        <v>1238</v>
      </c>
      <c r="D29" s="232">
        <v>0</v>
      </c>
    </row>
    <row r="30" ht="18" customHeight="true" spans="1:4">
      <c r="A30" s="133" t="s">
        <v>1239</v>
      </c>
      <c r="B30" s="232">
        <v>0</v>
      </c>
      <c r="C30" s="231" t="s">
        <v>1240</v>
      </c>
      <c r="D30" s="232">
        <v>0</v>
      </c>
    </row>
    <row r="31" ht="18" customHeight="true" spans="1:4">
      <c r="A31" s="133" t="s">
        <v>1241</v>
      </c>
      <c r="B31" s="232">
        <v>0</v>
      </c>
      <c r="C31" s="231" t="s">
        <v>1242</v>
      </c>
      <c r="D31" s="232">
        <v>0</v>
      </c>
    </row>
    <row r="32" ht="18" customHeight="true" spans="1:4">
      <c r="A32" s="133" t="s">
        <v>1243</v>
      </c>
      <c r="B32" s="217">
        <v>11141</v>
      </c>
      <c r="C32" s="242" t="s">
        <v>1121</v>
      </c>
      <c r="D32" s="234">
        <v>8333</v>
      </c>
    </row>
    <row r="33" ht="18" customHeight="true" spans="1:4">
      <c r="A33" s="133" t="s">
        <v>1244</v>
      </c>
      <c r="B33" s="232">
        <f>SUM(B34:B36)</f>
        <v>0</v>
      </c>
      <c r="C33" s="242" t="s">
        <v>1098</v>
      </c>
      <c r="D33" s="217">
        <f>D34+D35+D36</f>
        <v>3148</v>
      </c>
    </row>
    <row r="34" ht="18" customHeight="true" spans="1:4">
      <c r="A34" s="131" t="s">
        <v>1245</v>
      </c>
      <c r="B34" s="232">
        <v>0</v>
      </c>
      <c r="C34" s="243" t="s">
        <v>1246</v>
      </c>
      <c r="D34" s="241">
        <v>0</v>
      </c>
    </row>
    <row r="35" ht="18" customHeight="true" spans="1:4">
      <c r="A35" s="131" t="s">
        <v>1247</v>
      </c>
      <c r="B35" s="235">
        <v>0</v>
      </c>
      <c r="C35" s="243" t="s">
        <v>1248</v>
      </c>
      <c r="D35" s="241">
        <v>3148</v>
      </c>
    </row>
    <row r="36" ht="18" customHeight="true" spans="1:4">
      <c r="A36" s="131" t="s">
        <v>1249</v>
      </c>
      <c r="B36" s="232">
        <v>0</v>
      </c>
      <c r="C36" s="243" t="s">
        <v>1250</v>
      </c>
      <c r="D36" s="241">
        <v>0</v>
      </c>
    </row>
    <row r="37" ht="18" customHeight="true" spans="1:4">
      <c r="A37" s="133" t="s">
        <v>1251</v>
      </c>
      <c r="B37" s="241">
        <v>0</v>
      </c>
      <c r="C37" s="242" t="s">
        <v>1252</v>
      </c>
      <c r="D37" s="241">
        <v>0</v>
      </c>
    </row>
    <row r="38" ht="18" customHeight="true" spans="1:4">
      <c r="A38" s="133" t="s">
        <v>1253</v>
      </c>
      <c r="B38" s="232">
        <v>0</v>
      </c>
      <c r="C38" s="242" t="s">
        <v>1254</v>
      </c>
      <c r="D38" s="241">
        <v>0</v>
      </c>
    </row>
    <row r="39" ht="18" customHeight="true" spans="1:4">
      <c r="A39" s="161"/>
      <c r="B39" s="232"/>
      <c r="C39" s="231" t="s">
        <v>1255</v>
      </c>
      <c r="D39" s="241">
        <v>0</v>
      </c>
    </row>
    <row r="40" ht="18" customHeight="true" spans="1:4">
      <c r="A40" s="161"/>
      <c r="B40" s="232"/>
      <c r="C40" s="231" t="s">
        <v>1256</v>
      </c>
      <c r="D40" s="217">
        <f>B43-D4-D5-D9-D15-D16-D23-D29-D30-D31-D32-D33-D37-D38-D39</f>
        <v>33519</v>
      </c>
    </row>
    <row r="41" ht="18" customHeight="true" spans="1:4">
      <c r="A41" s="161"/>
      <c r="B41" s="232"/>
      <c r="C41" s="231" t="s">
        <v>1257</v>
      </c>
      <c r="D41" s="232">
        <v>33519</v>
      </c>
    </row>
    <row r="42" ht="18" customHeight="true" spans="1:4">
      <c r="A42" s="161"/>
      <c r="B42" s="232"/>
      <c r="C42" s="231" t="s">
        <v>1258</v>
      </c>
      <c r="D42" s="235"/>
    </row>
    <row r="43" ht="18" customHeight="true" spans="1:4">
      <c r="A43" s="244" t="s">
        <v>1259</v>
      </c>
      <c r="B43" s="217">
        <f>SUM(B4:B5,B9,B14:B15,B16,B23,B29:B33,B37:B38)</f>
        <v>1997168</v>
      </c>
      <c r="C43" s="245" t="s">
        <v>1260</v>
      </c>
      <c r="D43" s="217">
        <f>SUM(D4:D5,D9,D15,D16,D23,D29:D33,D37:D40)</f>
        <v>1997168</v>
      </c>
    </row>
  </sheetData>
  <mergeCells count="2">
    <mergeCell ref="A1:D1"/>
    <mergeCell ref="A2:D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0"/>
  <sheetViews>
    <sheetView workbookViewId="0">
      <selection activeCell="F27" sqref="F27"/>
    </sheetView>
  </sheetViews>
  <sheetFormatPr defaultColWidth="9" defaultRowHeight="13.5" outlineLevelCol="1"/>
  <cols>
    <col min="1" max="1" width="52.875" style="91" customWidth="true"/>
    <col min="2" max="2" width="22.375" style="91" customWidth="true"/>
    <col min="3" max="5" width="9" style="91"/>
    <col min="6" max="6" width="26.875" style="91" customWidth="true"/>
    <col min="7" max="249" width="9" style="91"/>
    <col min="250" max="250" width="52.875" style="91" customWidth="true"/>
    <col min="251" max="251" width="22.375" style="91" customWidth="true"/>
    <col min="252" max="505" width="9" style="91"/>
    <col min="506" max="506" width="52.875" style="91" customWidth="true"/>
    <col min="507" max="507" width="22.375" style="91" customWidth="true"/>
    <col min="508" max="761" width="9" style="91"/>
    <col min="762" max="762" width="52.875" style="91" customWidth="true"/>
    <col min="763" max="763" width="22.375" style="91" customWidth="true"/>
    <col min="764" max="1017" width="9" style="91"/>
    <col min="1018" max="1018" width="52.875" style="91" customWidth="true"/>
    <col min="1019" max="1019" width="22.375" style="91" customWidth="true"/>
    <col min="1020" max="1273" width="9" style="91"/>
    <col min="1274" max="1274" width="52.875" style="91" customWidth="true"/>
    <col min="1275" max="1275" width="22.375" style="91" customWidth="true"/>
    <col min="1276" max="1529" width="9" style="91"/>
    <col min="1530" max="1530" width="52.875" style="91" customWidth="true"/>
    <col min="1531" max="1531" width="22.375" style="91" customWidth="true"/>
    <col min="1532" max="1785" width="9" style="91"/>
    <col min="1786" max="1786" width="52.875" style="91" customWidth="true"/>
    <col min="1787" max="1787" width="22.375" style="91" customWidth="true"/>
    <col min="1788" max="2041" width="9" style="91"/>
    <col min="2042" max="2042" width="52.875" style="91" customWidth="true"/>
    <col min="2043" max="2043" width="22.375" style="91" customWidth="true"/>
    <col min="2044" max="2297" width="9" style="91"/>
    <col min="2298" max="2298" width="52.875" style="91" customWidth="true"/>
    <col min="2299" max="2299" width="22.375" style="91" customWidth="true"/>
    <col min="2300" max="2553" width="9" style="91"/>
    <col min="2554" max="2554" width="52.875" style="91" customWidth="true"/>
    <col min="2555" max="2555" width="22.375" style="91" customWidth="true"/>
    <col min="2556" max="2809" width="9" style="91"/>
    <col min="2810" max="2810" width="52.875" style="91" customWidth="true"/>
    <col min="2811" max="2811" width="22.375" style="91" customWidth="true"/>
    <col min="2812" max="3065" width="9" style="91"/>
    <col min="3066" max="3066" width="52.875" style="91" customWidth="true"/>
    <col min="3067" max="3067" width="22.375" style="91" customWidth="true"/>
    <col min="3068" max="3321" width="9" style="91"/>
    <col min="3322" max="3322" width="52.875" style="91" customWidth="true"/>
    <col min="3323" max="3323" width="22.375" style="91" customWidth="true"/>
    <col min="3324" max="3577" width="9" style="91"/>
    <col min="3578" max="3578" width="52.875" style="91" customWidth="true"/>
    <col min="3579" max="3579" width="22.375" style="91" customWidth="true"/>
    <col min="3580" max="3833" width="9" style="91"/>
    <col min="3834" max="3834" width="52.875" style="91" customWidth="true"/>
    <col min="3835" max="3835" width="22.375" style="91" customWidth="true"/>
    <col min="3836" max="4089" width="9" style="91"/>
    <col min="4090" max="4090" width="52.875" style="91" customWidth="true"/>
    <col min="4091" max="4091" width="22.375" style="91" customWidth="true"/>
    <col min="4092" max="4345" width="9" style="91"/>
    <col min="4346" max="4346" width="52.875" style="91" customWidth="true"/>
    <col min="4347" max="4347" width="22.375" style="91" customWidth="true"/>
    <col min="4348" max="4601" width="9" style="91"/>
    <col min="4602" max="4602" width="52.875" style="91" customWidth="true"/>
    <col min="4603" max="4603" width="22.375" style="91" customWidth="true"/>
    <col min="4604" max="4857" width="9" style="91"/>
    <col min="4858" max="4858" width="52.875" style="91" customWidth="true"/>
    <col min="4859" max="4859" width="22.375" style="91" customWidth="true"/>
    <col min="4860" max="5113" width="9" style="91"/>
    <col min="5114" max="5114" width="52.875" style="91" customWidth="true"/>
    <col min="5115" max="5115" width="22.375" style="91" customWidth="true"/>
    <col min="5116" max="5369" width="9" style="91"/>
    <col min="5370" max="5370" width="52.875" style="91" customWidth="true"/>
    <col min="5371" max="5371" width="22.375" style="91" customWidth="true"/>
    <col min="5372" max="5625" width="9" style="91"/>
    <col min="5626" max="5626" width="52.875" style="91" customWidth="true"/>
    <col min="5627" max="5627" width="22.375" style="91" customWidth="true"/>
    <col min="5628" max="5881" width="9" style="91"/>
    <col min="5882" max="5882" width="52.875" style="91" customWidth="true"/>
    <col min="5883" max="5883" width="22.375" style="91" customWidth="true"/>
    <col min="5884" max="6137" width="9" style="91"/>
    <col min="6138" max="6138" width="52.875" style="91" customWidth="true"/>
    <col min="6139" max="6139" width="22.375" style="91" customWidth="true"/>
    <col min="6140" max="6393" width="9" style="91"/>
    <col min="6394" max="6394" width="52.875" style="91" customWidth="true"/>
    <col min="6395" max="6395" width="22.375" style="91" customWidth="true"/>
    <col min="6396" max="6649" width="9" style="91"/>
    <col min="6650" max="6650" width="52.875" style="91" customWidth="true"/>
    <col min="6651" max="6651" width="22.375" style="91" customWidth="true"/>
    <col min="6652" max="6905" width="9" style="91"/>
    <col min="6906" max="6906" width="52.875" style="91" customWidth="true"/>
    <col min="6907" max="6907" width="22.375" style="91" customWidth="true"/>
    <col min="6908" max="7161" width="9" style="91"/>
    <col min="7162" max="7162" width="52.875" style="91" customWidth="true"/>
    <col min="7163" max="7163" width="22.375" style="91" customWidth="true"/>
    <col min="7164" max="7417" width="9" style="91"/>
    <col min="7418" max="7418" width="52.875" style="91" customWidth="true"/>
    <col min="7419" max="7419" width="22.375" style="91" customWidth="true"/>
    <col min="7420" max="7673" width="9" style="91"/>
    <col min="7674" max="7674" width="52.875" style="91" customWidth="true"/>
    <col min="7675" max="7675" width="22.375" style="91" customWidth="true"/>
    <col min="7676" max="7929" width="9" style="91"/>
    <col min="7930" max="7930" width="52.875" style="91" customWidth="true"/>
    <col min="7931" max="7931" width="22.375" style="91" customWidth="true"/>
    <col min="7932" max="8185" width="9" style="91"/>
    <col min="8186" max="8186" width="52.875" style="91" customWidth="true"/>
    <col min="8187" max="8187" width="22.375" style="91" customWidth="true"/>
    <col min="8188" max="8441" width="9" style="91"/>
    <col min="8442" max="8442" width="52.875" style="91" customWidth="true"/>
    <col min="8443" max="8443" width="22.375" style="91" customWidth="true"/>
    <col min="8444" max="8697" width="9" style="91"/>
    <col min="8698" max="8698" width="52.875" style="91" customWidth="true"/>
    <col min="8699" max="8699" width="22.375" style="91" customWidth="true"/>
    <col min="8700" max="8953" width="9" style="91"/>
    <col min="8954" max="8954" width="52.875" style="91" customWidth="true"/>
    <col min="8955" max="8955" width="22.375" style="91" customWidth="true"/>
    <col min="8956" max="9209" width="9" style="91"/>
    <col min="9210" max="9210" width="52.875" style="91" customWidth="true"/>
    <col min="9211" max="9211" width="22.375" style="91" customWidth="true"/>
    <col min="9212" max="9465" width="9" style="91"/>
    <col min="9466" max="9466" width="52.875" style="91" customWidth="true"/>
    <col min="9467" max="9467" width="22.375" style="91" customWidth="true"/>
    <col min="9468" max="9721" width="9" style="91"/>
    <col min="9722" max="9722" width="52.875" style="91" customWidth="true"/>
    <col min="9723" max="9723" width="22.375" style="91" customWidth="true"/>
    <col min="9724" max="9977" width="9" style="91"/>
    <col min="9978" max="9978" width="52.875" style="91" customWidth="true"/>
    <col min="9979" max="9979" width="22.375" style="91" customWidth="true"/>
    <col min="9980" max="10233" width="9" style="91"/>
    <col min="10234" max="10234" width="52.875" style="91" customWidth="true"/>
    <col min="10235" max="10235" width="22.375" style="91" customWidth="true"/>
    <col min="10236" max="10489" width="9" style="91"/>
    <col min="10490" max="10490" width="52.875" style="91" customWidth="true"/>
    <col min="10491" max="10491" width="22.375" style="91" customWidth="true"/>
    <col min="10492" max="10745" width="9" style="91"/>
    <col min="10746" max="10746" width="52.875" style="91" customWidth="true"/>
    <col min="10747" max="10747" width="22.375" style="91" customWidth="true"/>
    <col min="10748" max="11001" width="9" style="91"/>
    <col min="11002" max="11002" width="52.875" style="91" customWidth="true"/>
    <col min="11003" max="11003" width="22.375" style="91" customWidth="true"/>
    <col min="11004" max="11257" width="9" style="91"/>
    <col min="11258" max="11258" width="52.875" style="91" customWidth="true"/>
    <col min="11259" max="11259" width="22.375" style="91" customWidth="true"/>
    <col min="11260" max="11513" width="9" style="91"/>
    <col min="11514" max="11514" width="52.875" style="91" customWidth="true"/>
    <col min="11515" max="11515" width="22.375" style="91" customWidth="true"/>
    <col min="11516" max="11769" width="9" style="91"/>
    <col min="11770" max="11770" width="52.875" style="91" customWidth="true"/>
    <col min="11771" max="11771" width="22.375" style="91" customWidth="true"/>
    <col min="11772" max="12025" width="9" style="91"/>
    <col min="12026" max="12026" width="52.875" style="91" customWidth="true"/>
    <col min="12027" max="12027" width="22.375" style="91" customWidth="true"/>
    <col min="12028" max="12281" width="9" style="91"/>
    <col min="12282" max="12282" width="52.875" style="91" customWidth="true"/>
    <col min="12283" max="12283" width="22.375" style="91" customWidth="true"/>
    <col min="12284" max="12537" width="9" style="91"/>
    <col min="12538" max="12538" width="52.875" style="91" customWidth="true"/>
    <col min="12539" max="12539" width="22.375" style="91" customWidth="true"/>
    <col min="12540" max="12793" width="9" style="91"/>
    <col min="12794" max="12794" width="52.875" style="91" customWidth="true"/>
    <col min="12795" max="12795" width="22.375" style="91" customWidth="true"/>
    <col min="12796" max="13049" width="9" style="91"/>
    <col min="13050" max="13050" width="52.875" style="91" customWidth="true"/>
    <col min="13051" max="13051" width="22.375" style="91" customWidth="true"/>
    <col min="13052" max="13305" width="9" style="91"/>
    <col min="13306" max="13306" width="52.875" style="91" customWidth="true"/>
    <col min="13307" max="13307" width="22.375" style="91" customWidth="true"/>
    <col min="13308" max="13561" width="9" style="91"/>
    <col min="13562" max="13562" width="52.875" style="91" customWidth="true"/>
    <col min="13563" max="13563" width="22.375" style="91" customWidth="true"/>
    <col min="13564" max="13817" width="9" style="91"/>
    <col min="13818" max="13818" width="52.875" style="91" customWidth="true"/>
    <col min="13819" max="13819" width="22.375" style="91" customWidth="true"/>
    <col min="13820" max="14073" width="9" style="91"/>
    <col min="14074" max="14074" width="52.875" style="91" customWidth="true"/>
    <col min="14075" max="14075" width="22.375" style="91" customWidth="true"/>
    <col min="14076" max="14329" width="9" style="91"/>
    <col min="14330" max="14330" width="52.875" style="91" customWidth="true"/>
    <col min="14331" max="14331" width="22.375" style="91" customWidth="true"/>
    <col min="14332" max="14585" width="9" style="91"/>
    <col min="14586" max="14586" width="52.875" style="91" customWidth="true"/>
    <col min="14587" max="14587" width="22.375" style="91" customWidth="true"/>
    <col min="14588" max="14841" width="9" style="91"/>
    <col min="14842" max="14842" width="52.875" style="91" customWidth="true"/>
    <col min="14843" max="14843" width="22.375" style="91" customWidth="true"/>
    <col min="14844" max="15097" width="9" style="91"/>
    <col min="15098" max="15098" width="52.875" style="91" customWidth="true"/>
    <col min="15099" max="15099" width="22.375" style="91" customWidth="true"/>
    <col min="15100" max="15353" width="9" style="91"/>
    <col min="15354" max="15354" width="52.875" style="91" customWidth="true"/>
    <col min="15355" max="15355" width="22.375" style="91" customWidth="true"/>
    <col min="15356" max="15609" width="9" style="91"/>
    <col min="15610" max="15610" width="52.875" style="91" customWidth="true"/>
    <col min="15611" max="15611" width="22.375" style="91" customWidth="true"/>
    <col min="15612" max="15865" width="9" style="91"/>
    <col min="15866" max="15866" width="52.875" style="91" customWidth="true"/>
    <col min="15867" max="15867" width="22.375" style="91" customWidth="true"/>
    <col min="15868" max="16121" width="9" style="91"/>
    <col min="16122" max="16122" width="52.875" style="91" customWidth="true"/>
    <col min="16123" max="16123" width="22.375" style="91" customWidth="true"/>
    <col min="16124" max="16384" width="9" style="91"/>
  </cols>
  <sheetData>
    <row r="1" ht="18.75" customHeight="true" spans="1:2">
      <c r="A1" s="207" t="s">
        <v>1261</v>
      </c>
      <c r="B1" s="207"/>
    </row>
    <row r="2" ht="18.75" customHeight="true" spans="1:2">
      <c r="A2" s="204"/>
      <c r="B2" s="204" t="s">
        <v>1</v>
      </c>
    </row>
    <row r="3" s="206" customFormat="true" ht="18.75" customHeight="true" spans="1:2">
      <c r="A3" s="209" t="s">
        <v>57</v>
      </c>
      <c r="B3" s="209" t="s">
        <v>58</v>
      </c>
    </row>
    <row r="4" ht="18.75" customHeight="true" spans="1:2">
      <c r="A4" s="287" t="s">
        <v>1201</v>
      </c>
      <c r="B4" s="168">
        <f>B5+B12+B39</f>
        <v>757547</v>
      </c>
    </row>
    <row r="5" ht="18.75" customHeight="true" spans="1:2">
      <c r="A5" s="182" t="s">
        <v>36</v>
      </c>
      <c r="B5" s="168">
        <f>SUM(B6:B11)</f>
        <v>28611</v>
      </c>
    </row>
    <row r="6" ht="18.75" customHeight="true" spans="1:2">
      <c r="A6" s="215" t="s">
        <v>38</v>
      </c>
      <c r="B6" s="216">
        <v>9437</v>
      </c>
    </row>
    <row r="7" ht="18.75" customHeight="true" spans="1:2">
      <c r="A7" s="215" t="s">
        <v>1262</v>
      </c>
      <c r="B7" s="216">
        <v>21087</v>
      </c>
    </row>
    <row r="8" ht="18.75" customHeight="true" spans="1:2">
      <c r="A8" s="215" t="s">
        <v>1263</v>
      </c>
      <c r="B8" s="216">
        <v>38251</v>
      </c>
    </row>
    <row r="9" ht="18.75" customHeight="true" spans="1:2">
      <c r="A9" s="215" t="s">
        <v>1264</v>
      </c>
      <c r="B9" s="216">
        <v>966</v>
      </c>
    </row>
    <row r="10" ht="18.75" customHeight="true" spans="1:2">
      <c r="A10" s="215" t="s">
        <v>1265</v>
      </c>
      <c r="B10" s="216">
        <v>-28149</v>
      </c>
    </row>
    <row r="11" ht="18.75" customHeight="true" spans="1:2">
      <c r="A11" s="215" t="s">
        <v>42</v>
      </c>
      <c r="B11" s="216">
        <v>-12981</v>
      </c>
    </row>
    <row r="12" ht="18.75" customHeight="true" spans="1:2">
      <c r="A12" s="133" t="s">
        <v>1203</v>
      </c>
      <c r="B12" s="168">
        <f>SUM(B13:B38)</f>
        <v>608401</v>
      </c>
    </row>
    <row r="13" ht="18.75" customHeight="true" spans="1:2">
      <c r="A13" s="131" t="s">
        <v>1266</v>
      </c>
      <c r="B13" s="162"/>
    </row>
    <row r="14" ht="18.75" customHeight="true" spans="1:2">
      <c r="A14" s="131" t="s">
        <v>44</v>
      </c>
      <c r="B14" s="216">
        <v>125032</v>
      </c>
    </row>
    <row r="15" ht="18.75" customHeight="true" spans="1:2">
      <c r="A15" s="131" t="s">
        <v>1267</v>
      </c>
      <c r="B15" s="216">
        <v>6889</v>
      </c>
    </row>
    <row r="16" ht="18.75" customHeight="true" spans="1:2">
      <c r="A16" s="131" t="s">
        <v>1268</v>
      </c>
      <c r="B16" s="216">
        <v>14734</v>
      </c>
    </row>
    <row r="17" ht="18.75" customHeight="true" spans="1:2">
      <c r="A17" s="131" t="s">
        <v>1269</v>
      </c>
      <c r="B17" s="216">
        <v>54854</v>
      </c>
    </row>
    <row r="18" ht="18.75" customHeight="true" spans="1:2">
      <c r="A18" s="131" t="s">
        <v>1270</v>
      </c>
      <c r="B18" s="216">
        <v>7994</v>
      </c>
    </row>
    <row r="19" ht="18.75" customHeight="true" spans="1:2">
      <c r="A19" s="131" t="s">
        <v>1271</v>
      </c>
      <c r="B19" s="216">
        <v>39504</v>
      </c>
    </row>
    <row r="20" ht="18.75" customHeight="true" spans="1:2">
      <c r="A20" s="131" t="s">
        <v>1272</v>
      </c>
      <c r="B20" s="216"/>
    </row>
    <row r="21" ht="18.75" customHeight="true" spans="1:2">
      <c r="A21" s="131" t="s">
        <v>1273</v>
      </c>
      <c r="B21" s="216">
        <v>22453</v>
      </c>
    </row>
    <row r="22" ht="18.75" customHeight="true" spans="1:2">
      <c r="A22" s="131" t="s">
        <v>1274</v>
      </c>
      <c r="B22" s="216"/>
    </row>
    <row r="23" ht="18.75" customHeight="true" spans="1:2">
      <c r="A23" s="131" t="s">
        <v>1275</v>
      </c>
      <c r="B23" s="216">
        <v>19621</v>
      </c>
    </row>
    <row r="24" ht="18.75" customHeight="true" spans="1:2">
      <c r="A24" s="131" t="s">
        <v>45</v>
      </c>
      <c r="B24" s="216">
        <v>54582</v>
      </c>
    </row>
    <row r="25" ht="18.75" customHeight="true" spans="1:2">
      <c r="A25" s="131" t="s">
        <v>1276</v>
      </c>
      <c r="B25" s="216">
        <v>15258</v>
      </c>
    </row>
    <row r="26" ht="18.75" customHeight="true" spans="1:2">
      <c r="A26" s="131" t="s">
        <v>1277</v>
      </c>
      <c r="B26" s="216">
        <v>8470</v>
      </c>
    </row>
    <row r="27" ht="18.75" customHeight="true" spans="1:2">
      <c r="A27" s="131" t="s">
        <v>1278</v>
      </c>
      <c r="B27" s="216">
        <v>43992</v>
      </c>
    </row>
    <row r="28" ht="18.75" customHeight="true" spans="1:2">
      <c r="A28" s="131" t="s">
        <v>1279</v>
      </c>
      <c r="B28" s="216">
        <v>330</v>
      </c>
    </row>
    <row r="29" ht="18.75" customHeight="true" spans="1:2">
      <c r="A29" s="131" t="s">
        <v>1280</v>
      </c>
      <c r="B29" s="216">
        <v>2904</v>
      </c>
    </row>
    <row r="30" ht="18.75" customHeight="true" spans="1:2">
      <c r="A30" s="131" t="s">
        <v>1281</v>
      </c>
      <c r="B30" s="216">
        <v>32991</v>
      </c>
    </row>
    <row r="31" ht="18.75" customHeight="true" spans="1:2">
      <c r="A31" s="131" t="s">
        <v>1282</v>
      </c>
      <c r="B31" s="216">
        <v>52382</v>
      </c>
    </row>
    <row r="32" ht="18.75" customHeight="true" spans="1:2">
      <c r="A32" s="131" t="s">
        <v>1283</v>
      </c>
      <c r="B32" s="216">
        <v>2667</v>
      </c>
    </row>
    <row r="33" ht="18.75" customHeight="true" spans="1:2">
      <c r="A33" s="131" t="s">
        <v>1284</v>
      </c>
      <c r="B33" s="216">
        <v>78603</v>
      </c>
    </row>
    <row r="34" ht="18.75" customHeight="true" spans="1:2">
      <c r="A34" s="131" t="s">
        <v>1285</v>
      </c>
      <c r="B34" s="216">
        <v>11812</v>
      </c>
    </row>
    <row r="35" ht="18.75" customHeight="true" spans="1:2">
      <c r="A35" s="131" t="s">
        <v>1286</v>
      </c>
      <c r="B35" s="216"/>
    </row>
    <row r="36" ht="18.75" customHeight="true" spans="1:2">
      <c r="A36" s="131" t="s">
        <v>1287</v>
      </c>
      <c r="B36" s="216">
        <v>9236</v>
      </c>
    </row>
    <row r="37" ht="18.75" customHeight="true" spans="1:2">
      <c r="A37" s="131" t="s">
        <v>1288</v>
      </c>
      <c r="B37" s="216">
        <v>1145</v>
      </c>
    </row>
    <row r="38" ht="18.75" customHeight="true" spans="1:2">
      <c r="A38" s="131" t="s">
        <v>1289</v>
      </c>
      <c r="B38" s="216">
        <v>2948</v>
      </c>
    </row>
    <row r="39" ht="18.75" customHeight="true" spans="1:2">
      <c r="A39" s="133" t="s">
        <v>47</v>
      </c>
      <c r="B39" s="168">
        <f>SUM(B40:B60)</f>
        <v>120535</v>
      </c>
    </row>
    <row r="40" ht="18.75" customHeight="true" spans="1:2">
      <c r="A40" s="131" t="s">
        <v>1290</v>
      </c>
      <c r="B40" s="162">
        <v>1362</v>
      </c>
    </row>
    <row r="41" ht="18.75" customHeight="true" spans="1:2">
      <c r="A41" s="131" t="s">
        <v>1291</v>
      </c>
      <c r="B41" s="162"/>
    </row>
    <row r="42" ht="18.75" customHeight="true" spans="1:2">
      <c r="A42" s="131" t="s">
        <v>1292</v>
      </c>
      <c r="B42" s="162">
        <v>315</v>
      </c>
    </row>
    <row r="43" ht="18.75" customHeight="true" spans="1:2">
      <c r="A43" s="131" t="s">
        <v>1293</v>
      </c>
      <c r="B43" s="162">
        <v>7614</v>
      </c>
    </row>
    <row r="44" ht="18.75" customHeight="true" spans="1:2">
      <c r="A44" s="163" t="s">
        <v>1294</v>
      </c>
      <c r="B44" s="162">
        <v>3920</v>
      </c>
    </row>
    <row r="45" ht="18.75" customHeight="true" spans="1:2">
      <c r="A45" s="131" t="s">
        <v>1295</v>
      </c>
      <c r="B45" s="162">
        <v>8763</v>
      </c>
    </row>
    <row r="46" ht="18.75" customHeight="true" spans="1:2">
      <c r="A46" s="131" t="s">
        <v>1296</v>
      </c>
      <c r="B46" s="162">
        <v>3260</v>
      </c>
    </row>
    <row r="47" ht="18.75" customHeight="true" spans="1:2">
      <c r="A47" s="131" t="s">
        <v>1297</v>
      </c>
      <c r="B47" s="162"/>
    </row>
    <row r="48" ht="18.75" customHeight="true" spans="1:2">
      <c r="A48" s="131" t="s">
        <v>1298</v>
      </c>
      <c r="B48" s="162">
        <v>5875</v>
      </c>
    </row>
    <row r="49" ht="18.75" customHeight="true" spans="1:2">
      <c r="A49" s="131" t="s">
        <v>1299</v>
      </c>
      <c r="B49" s="162">
        <v>10942</v>
      </c>
    </row>
    <row r="50" ht="18.75" customHeight="true" spans="1:2">
      <c r="A50" s="131" t="s">
        <v>1300</v>
      </c>
      <c r="B50" s="162">
        <v>6220</v>
      </c>
    </row>
    <row r="51" ht="18.75" customHeight="true" spans="1:2">
      <c r="A51" s="131" t="s">
        <v>1301</v>
      </c>
      <c r="B51" s="162">
        <v>10655</v>
      </c>
    </row>
    <row r="52" ht="18.75" customHeight="true" spans="1:2">
      <c r="A52" s="131" t="s">
        <v>1302</v>
      </c>
      <c r="B52" s="162">
        <v>10818</v>
      </c>
    </row>
    <row r="53" ht="18.75" customHeight="true" spans="1:2">
      <c r="A53" s="131" t="s">
        <v>1303</v>
      </c>
      <c r="B53" s="162">
        <v>14898</v>
      </c>
    </row>
    <row r="54" ht="18.75" customHeight="true" spans="1:2">
      <c r="A54" s="131" t="s">
        <v>1304</v>
      </c>
      <c r="B54" s="162">
        <v>2289</v>
      </c>
    </row>
    <row r="55" ht="18.75" customHeight="true" spans="1:2">
      <c r="A55" s="131" t="s">
        <v>1305</v>
      </c>
      <c r="B55" s="162">
        <v>3142</v>
      </c>
    </row>
    <row r="56" ht="18.75" customHeight="true" spans="1:2">
      <c r="A56" s="131" t="s">
        <v>1306</v>
      </c>
      <c r="B56" s="162">
        <v>596</v>
      </c>
    </row>
    <row r="57" ht="18.75" customHeight="true" spans="1:2">
      <c r="A57" s="131" t="s">
        <v>1307</v>
      </c>
      <c r="B57" s="162">
        <v>5096</v>
      </c>
    </row>
    <row r="58" ht="18.75" customHeight="true" spans="1:2">
      <c r="A58" s="131" t="s">
        <v>1308</v>
      </c>
      <c r="B58" s="162">
        <v>149</v>
      </c>
    </row>
    <row r="59" ht="18.75" customHeight="true" spans="1:2">
      <c r="A59" s="131" t="s">
        <v>1309</v>
      </c>
      <c r="B59" s="162">
        <v>6093</v>
      </c>
    </row>
    <row r="60" ht="18.75" customHeight="true" spans="1:2">
      <c r="A60" s="131" t="s">
        <v>1310</v>
      </c>
      <c r="B60" s="162">
        <f>120535-102007</f>
        <v>18528</v>
      </c>
    </row>
  </sheetData>
  <mergeCells count="1">
    <mergeCell ref="A1:B1"/>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4"/>
  <sheetViews>
    <sheetView workbookViewId="0">
      <selection activeCell="L32" sqref="L32"/>
    </sheetView>
  </sheetViews>
  <sheetFormatPr defaultColWidth="9" defaultRowHeight="13.5" outlineLevelCol="4"/>
  <cols>
    <col min="1" max="1" width="34.125" style="127" customWidth="true"/>
    <col min="2" max="2" width="15.125" style="127" customWidth="true"/>
    <col min="3" max="3" width="14" style="127" customWidth="true"/>
    <col min="4" max="4" width="11.625" style="127" customWidth="true"/>
    <col min="5" max="5" width="11.875" style="127" customWidth="true"/>
    <col min="6" max="6" width="9" style="127" customWidth="true"/>
    <col min="7" max="252" width="9" style="127"/>
    <col min="253" max="253" width="34.125" style="127" customWidth="true"/>
    <col min="254" max="254" width="15.125" style="127" customWidth="true"/>
    <col min="255" max="255" width="14" style="127" customWidth="true"/>
    <col min="256" max="256" width="11.625" style="127" customWidth="true"/>
    <col min="257" max="257" width="11.875" style="127" customWidth="true"/>
    <col min="258" max="258" width="9" style="127" customWidth="true"/>
    <col min="259" max="259" width="9" style="127"/>
    <col min="260" max="260" width="9.625" style="127" customWidth="true"/>
    <col min="261" max="261" width="10.5" style="127" customWidth="true"/>
    <col min="262" max="508" width="9" style="127"/>
    <col min="509" max="509" width="34.125" style="127" customWidth="true"/>
    <col min="510" max="510" width="15.125" style="127" customWidth="true"/>
    <col min="511" max="511" width="14" style="127" customWidth="true"/>
    <col min="512" max="512" width="11.625" style="127" customWidth="true"/>
    <col min="513" max="513" width="11.875" style="127" customWidth="true"/>
    <col min="514" max="514" width="9" style="127" customWidth="true"/>
    <col min="515" max="515" width="9" style="127"/>
    <col min="516" max="516" width="9.625" style="127" customWidth="true"/>
    <col min="517" max="517" width="10.5" style="127" customWidth="true"/>
    <col min="518" max="764" width="9" style="127"/>
    <col min="765" max="765" width="34.125" style="127" customWidth="true"/>
    <col min="766" max="766" width="15.125" style="127" customWidth="true"/>
    <col min="767" max="767" width="14" style="127" customWidth="true"/>
    <col min="768" max="768" width="11.625" style="127" customWidth="true"/>
    <col min="769" max="769" width="11.875" style="127" customWidth="true"/>
    <col min="770" max="770" width="9" style="127" customWidth="true"/>
    <col min="771" max="771" width="9" style="127"/>
    <col min="772" max="772" width="9.625" style="127" customWidth="true"/>
    <col min="773" max="773" width="10.5" style="127" customWidth="true"/>
    <col min="774" max="1020" width="9" style="127"/>
    <col min="1021" max="1021" width="34.125" style="127" customWidth="true"/>
    <col min="1022" max="1022" width="15.125" style="127" customWidth="true"/>
    <col min="1023" max="1023" width="14" style="127" customWidth="true"/>
    <col min="1024" max="1024" width="11.625" style="127" customWidth="true"/>
    <col min="1025" max="1025" width="11.875" style="127" customWidth="true"/>
    <col min="1026" max="1026" width="9" style="127" customWidth="true"/>
    <col min="1027" max="1027" width="9" style="127"/>
    <col min="1028" max="1028" width="9.625" style="127" customWidth="true"/>
    <col min="1029" max="1029" width="10.5" style="127" customWidth="true"/>
    <col min="1030" max="1276" width="9" style="127"/>
    <col min="1277" max="1277" width="34.125" style="127" customWidth="true"/>
    <col min="1278" max="1278" width="15.125" style="127" customWidth="true"/>
    <col min="1279" max="1279" width="14" style="127" customWidth="true"/>
    <col min="1280" max="1280" width="11.625" style="127" customWidth="true"/>
    <col min="1281" max="1281" width="11.875" style="127" customWidth="true"/>
    <col min="1282" max="1282" width="9" style="127" customWidth="true"/>
    <col min="1283" max="1283" width="9" style="127"/>
    <col min="1284" max="1284" width="9.625" style="127" customWidth="true"/>
    <col min="1285" max="1285" width="10.5" style="127" customWidth="true"/>
    <col min="1286" max="1532" width="9" style="127"/>
    <col min="1533" max="1533" width="34.125" style="127" customWidth="true"/>
    <col min="1534" max="1534" width="15.125" style="127" customWidth="true"/>
    <col min="1535" max="1535" width="14" style="127" customWidth="true"/>
    <col min="1536" max="1536" width="11.625" style="127" customWidth="true"/>
    <col min="1537" max="1537" width="11.875" style="127" customWidth="true"/>
    <col min="1538" max="1538" width="9" style="127" customWidth="true"/>
    <col min="1539" max="1539" width="9" style="127"/>
    <col min="1540" max="1540" width="9.625" style="127" customWidth="true"/>
    <col min="1541" max="1541" width="10.5" style="127" customWidth="true"/>
    <col min="1542" max="1788" width="9" style="127"/>
    <col min="1789" max="1789" width="34.125" style="127" customWidth="true"/>
    <col min="1790" max="1790" width="15.125" style="127" customWidth="true"/>
    <col min="1791" max="1791" width="14" style="127" customWidth="true"/>
    <col min="1792" max="1792" width="11.625" style="127" customWidth="true"/>
    <col min="1793" max="1793" width="11.875" style="127" customWidth="true"/>
    <col min="1794" max="1794" width="9" style="127" customWidth="true"/>
    <col min="1795" max="1795" width="9" style="127"/>
    <col min="1796" max="1796" width="9.625" style="127" customWidth="true"/>
    <col min="1797" max="1797" width="10.5" style="127" customWidth="true"/>
    <col min="1798" max="2044" width="9" style="127"/>
    <col min="2045" max="2045" width="34.125" style="127" customWidth="true"/>
    <col min="2046" max="2046" width="15.125" style="127" customWidth="true"/>
    <col min="2047" max="2047" width="14" style="127" customWidth="true"/>
    <col min="2048" max="2048" width="11.625" style="127" customWidth="true"/>
    <col min="2049" max="2049" width="11.875" style="127" customWidth="true"/>
    <col min="2050" max="2050" width="9" style="127" customWidth="true"/>
    <col min="2051" max="2051" width="9" style="127"/>
    <col min="2052" max="2052" width="9.625" style="127" customWidth="true"/>
    <col min="2053" max="2053" width="10.5" style="127" customWidth="true"/>
    <col min="2054" max="2300" width="9" style="127"/>
    <col min="2301" max="2301" width="34.125" style="127" customWidth="true"/>
    <col min="2302" max="2302" width="15.125" style="127" customWidth="true"/>
    <col min="2303" max="2303" width="14" style="127" customWidth="true"/>
    <col min="2304" max="2304" width="11.625" style="127" customWidth="true"/>
    <col min="2305" max="2305" width="11.875" style="127" customWidth="true"/>
    <col min="2306" max="2306" width="9" style="127" customWidth="true"/>
    <col min="2307" max="2307" width="9" style="127"/>
    <col min="2308" max="2308" width="9.625" style="127" customWidth="true"/>
    <col min="2309" max="2309" width="10.5" style="127" customWidth="true"/>
    <col min="2310" max="2556" width="9" style="127"/>
    <col min="2557" max="2557" width="34.125" style="127" customWidth="true"/>
    <col min="2558" max="2558" width="15.125" style="127" customWidth="true"/>
    <col min="2559" max="2559" width="14" style="127" customWidth="true"/>
    <col min="2560" max="2560" width="11.625" style="127" customWidth="true"/>
    <col min="2561" max="2561" width="11.875" style="127" customWidth="true"/>
    <col min="2562" max="2562" width="9" style="127" customWidth="true"/>
    <col min="2563" max="2563" width="9" style="127"/>
    <col min="2564" max="2564" width="9.625" style="127" customWidth="true"/>
    <col min="2565" max="2565" width="10.5" style="127" customWidth="true"/>
    <col min="2566" max="2812" width="9" style="127"/>
    <col min="2813" max="2813" width="34.125" style="127" customWidth="true"/>
    <col min="2814" max="2814" width="15.125" style="127" customWidth="true"/>
    <col min="2815" max="2815" width="14" style="127" customWidth="true"/>
    <col min="2816" max="2816" width="11.625" style="127" customWidth="true"/>
    <col min="2817" max="2817" width="11.875" style="127" customWidth="true"/>
    <col min="2818" max="2818" width="9" style="127" customWidth="true"/>
    <col min="2819" max="2819" width="9" style="127"/>
    <col min="2820" max="2820" width="9.625" style="127" customWidth="true"/>
    <col min="2821" max="2821" width="10.5" style="127" customWidth="true"/>
    <col min="2822" max="3068" width="9" style="127"/>
    <col min="3069" max="3069" width="34.125" style="127" customWidth="true"/>
    <col min="3070" max="3070" width="15.125" style="127" customWidth="true"/>
    <col min="3071" max="3071" width="14" style="127" customWidth="true"/>
    <col min="3072" max="3072" width="11.625" style="127" customWidth="true"/>
    <col min="3073" max="3073" width="11.875" style="127" customWidth="true"/>
    <col min="3074" max="3074" width="9" style="127" customWidth="true"/>
    <col min="3075" max="3075" width="9" style="127"/>
    <col min="3076" max="3076" width="9.625" style="127" customWidth="true"/>
    <col min="3077" max="3077" width="10.5" style="127" customWidth="true"/>
    <col min="3078" max="3324" width="9" style="127"/>
    <col min="3325" max="3325" width="34.125" style="127" customWidth="true"/>
    <col min="3326" max="3326" width="15.125" style="127" customWidth="true"/>
    <col min="3327" max="3327" width="14" style="127" customWidth="true"/>
    <col min="3328" max="3328" width="11.625" style="127" customWidth="true"/>
    <col min="3329" max="3329" width="11.875" style="127" customWidth="true"/>
    <col min="3330" max="3330" width="9" style="127" customWidth="true"/>
    <col min="3331" max="3331" width="9" style="127"/>
    <col min="3332" max="3332" width="9.625" style="127" customWidth="true"/>
    <col min="3333" max="3333" width="10.5" style="127" customWidth="true"/>
    <col min="3334" max="3580" width="9" style="127"/>
    <col min="3581" max="3581" width="34.125" style="127" customWidth="true"/>
    <col min="3582" max="3582" width="15.125" style="127" customWidth="true"/>
    <col min="3583" max="3583" width="14" style="127" customWidth="true"/>
    <col min="3584" max="3584" width="11.625" style="127" customWidth="true"/>
    <col min="3585" max="3585" width="11.875" style="127" customWidth="true"/>
    <col min="3586" max="3586" width="9" style="127" customWidth="true"/>
    <col min="3587" max="3587" width="9" style="127"/>
    <col min="3588" max="3588" width="9.625" style="127" customWidth="true"/>
    <col min="3589" max="3589" width="10.5" style="127" customWidth="true"/>
    <col min="3590" max="3836" width="9" style="127"/>
    <col min="3837" max="3837" width="34.125" style="127" customWidth="true"/>
    <col min="3838" max="3838" width="15.125" style="127" customWidth="true"/>
    <col min="3839" max="3839" width="14" style="127" customWidth="true"/>
    <col min="3840" max="3840" width="11.625" style="127" customWidth="true"/>
    <col min="3841" max="3841" width="11.875" style="127" customWidth="true"/>
    <col min="3842" max="3842" width="9" style="127" customWidth="true"/>
    <col min="3843" max="3843" width="9" style="127"/>
    <col min="3844" max="3844" width="9.625" style="127" customWidth="true"/>
    <col min="3845" max="3845" width="10.5" style="127" customWidth="true"/>
    <col min="3846" max="4092" width="9" style="127"/>
    <col min="4093" max="4093" width="34.125" style="127" customWidth="true"/>
    <col min="4094" max="4094" width="15.125" style="127" customWidth="true"/>
    <col min="4095" max="4095" width="14" style="127" customWidth="true"/>
    <col min="4096" max="4096" width="11.625" style="127" customWidth="true"/>
    <col min="4097" max="4097" width="11.875" style="127" customWidth="true"/>
    <col min="4098" max="4098" width="9" style="127" customWidth="true"/>
    <col min="4099" max="4099" width="9" style="127"/>
    <col min="4100" max="4100" width="9.625" style="127" customWidth="true"/>
    <col min="4101" max="4101" width="10.5" style="127" customWidth="true"/>
    <col min="4102" max="4348" width="9" style="127"/>
    <col min="4349" max="4349" width="34.125" style="127" customWidth="true"/>
    <col min="4350" max="4350" width="15.125" style="127" customWidth="true"/>
    <col min="4351" max="4351" width="14" style="127" customWidth="true"/>
    <col min="4352" max="4352" width="11.625" style="127" customWidth="true"/>
    <col min="4353" max="4353" width="11.875" style="127" customWidth="true"/>
    <col min="4354" max="4354" width="9" style="127" customWidth="true"/>
    <col min="4355" max="4355" width="9" style="127"/>
    <col min="4356" max="4356" width="9.625" style="127" customWidth="true"/>
    <col min="4357" max="4357" width="10.5" style="127" customWidth="true"/>
    <col min="4358" max="4604" width="9" style="127"/>
    <col min="4605" max="4605" width="34.125" style="127" customWidth="true"/>
    <col min="4606" max="4606" width="15.125" style="127" customWidth="true"/>
    <col min="4607" max="4607" width="14" style="127" customWidth="true"/>
    <col min="4608" max="4608" width="11.625" style="127" customWidth="true"/>
    <col min="4609" max="4609" width="11.875" style="127" customWidth="true"/>
    <col min="4610" max="4610" width="9" style="127" customWidth="true"/>
    <col min="4611" max="4611" width="9" style="127"/>
    <col min="4612" max="4612" width="9.625" style="127" customWidth="true"/>
    <col min="4613" max="4613" width="10.5" style="127" customWidth="true"/>
    <col min="4614" max="4860" width="9" style="127"/>
    <col min="4861" max="4861" width="34.125" style="127" customWidth="true"/>
    <col min="4862" max="4862" width="15.125" style="127" customWidth="true"/>
    <col min="4863" max="4863" width="14" style="127" customWidth="true"/>
    <col min="4864" max="4864" width="11.625" style="127" customWidth="true"/>
    <col min="4865" max="4865" width="11.875" style="127" customWidth="true"/>
    <col min="4866" max="4866" width="9" style="127" customWidth="true"/>
    <col min="4867" max="4867" width="9" style="127"/>
    <col min="4868" max="4868" width="9.625" style="127" customWidth="true"/>
    <col min="4869" max="4869" width="10.5" style="127" customWidth="true"/>
    <col min="4870" max="5116" width="9" style="127"/>
    <col min="5117" max="5117" width="34.125" style="127" customWidth="true"/>
    <col min="5118" max="5118" width="15.125" style="127" customWidth="true"/>
    <col min="5119" max="5119" width="14" style="127" customWidth="true"/>
    <col min="5120" max="5120" width="11.625" style="127" customWidth="true"/>
    <col min="5121" max="5121" width="11.875" style="127" customWidth="true"/>
    <col min="5122" max="5122" width="9" style="127" customWidth="true"/>
    <col min="5123" max="5123" width="9" style="127"/>
    <col min="5124" max="5124" width="9.625" style="127" customWidth="true"/>
    <col min="5125" max="5125" width="10.5" style="127" customWidth="true"/>
    <col min="5126" max="5372" width="9" style="127"/>
    <col min="5373" max="5373" width="34.125" style="127" customWidth="true"/>
    <col min="5374" max="5374" width="15.125" style="127" customWidth="true"/>
    <col min="5375" max="5375" width="14" style="127" customWidth="true"/>
    <col min="5376" max="5376" width="11.625" style="127" customWidth="true"/>
    <col min="5377" max="5377" width="11.875" style="127" customWidth="true"/>
    <col min="5378" max="5378" width="9" style="127" customWidth="true"/>
    <col min="5379" max="5379" width="9" style="127"/>
    <col min="5380" max="5380" width="9.625" style="127" customWidth="true"/>
    <col min="5381" max="5381" width="10.5" style="127" customWidth="true"/>
    <col min="5382" max="5628" width="9" style="127"/>
    <col min="5629" max="5629" width="34.125" style="127" customWidth="true"/>
    <col min="5630" max="5630" width="15.125" style="127" customWidth="true"/>
    <col min="5631" max="5631" width="14" style="127" customWidth="true"/>
    <col min="5632" max="5632" width="11.625" style="127" customWidth="true"/>
    <col min="5633" max="5633" width="11.875" style="127" customWidth="true"/>
    <col min="5634" max="5634" width="9" style="127" customWidth="true"/>
    <col min="5635" max="5635" width="9" style="127"/>
    <col min="5636" max="5636" width="9.625" style="127" customWidth="true"/>
    <col min="5637" max="5637" width="10.5" style="127" customWidth="true"/>
    <col min="5638" max="5884" width="9" style="127"/>
    <col min="5885" max="5885" width="34.125" style="127" customWidth="true"/>
    <col min="5886" max="5886" width="15.125" style="127" customWidth="true"/>
    <col min="5887" max="5887" width="14" style="127" customWidth="true"/>
    <col min="5888" max="5888" width="11.625" style="127" customWidth="true"/>
    <col min="5889" max="5889" width="11.875" style="127" customWidth="true"/>
    <col min="5890" max="5890" width="9" style="127" customWidth="true"/>
    <col min="5891" max="5891" width="9" style="127"/>
    <col min="5892" max="5892" width="9.625" style="127" customWidth="true"/>
    <col min="5893" max="5893" width="10.5" style="127" customWidth="true"/>
    <col min="5894" max="6140" width="9" style="127"/>
    <col min="6141" max="6141" width="34.125" style="127" customWidth="true"/>
    <col min="6142" max="6142" width="15.125" style="127" customWidth="true"/>
    <col min="6143" max="6143" width="14" style="127" customWidth="true"/>
    <col min="6144" max="6144" width="11.625" style="127" customWidth="true"/>
    <col min="6145" max="6145" width="11.875" style="127" customWidth="true"/>
    <col min="6146" max="6146" width="9" style="127" customWidth="true"/>
    <col min="6147" max="6147" width="9" style="127"/>
    <col min="6148" max="6148" width="9.625" style="127" customWidth="true"/>
    <col min="6149" max="6149" width="10.5" style="127" customWidth="true"/>
    <col min="6150" max="6396" width="9" style="127"/>
    <col min="6397" max="6397" width="34.125" style="127" customWidth="true"/>
    <col min="6398" max="6398" width="15.125" style="127" customWidth="true"/>
    <col min="6399" max="6399" width="14" style="127" customWidth="true"/>
    <col min="6400" max="6400" width="11.625" style="127" customWidth="true"/>
    <col min="6401" max="6401" width="11.875" style="127" customWidth="true"/>
    <col min="6402" max="6402" width="9" style="127" customWidth="true"/>
    <col min="6403" max="6403" width="9" style="127"/>
    <col min="6404" max="6404" width="9.625" style="127" customWidth="true"/>
    <col min="6405" max="6405" width="10.5" style="127" customWidth="true"/>
    <col min="6406" max="6652" width="9" style="127"/>
    <col min="6653" max="6653" width="34.125" style="127" customWidth="true"/>
    <col min="6654" max="6654" width="15.125" style="127" customWidth="true"/>
    <col min="6655" max="6655" width="14" style="127" customWidth="true"/>
    <col min="6656" max="6656" width="11.625" style="127" customWidth="true"/>
    <col min="6657" max="6657" width="11.875" style="127" customWidth="true"/>
    <col min="6658" max="6658" width="9" style="127" customWidth="true"/>
    <col min="6659" max="6659" width="9" style="127"/>
    <col min="6660" max="6660" width="9.625" style="127" customWidth="true"/>
    <col min="6661" max="6661" width="10.5" style="127" customWidth="true"/>
    <col min="6662" max="6908" width="9" style="127"/>
    <col min="6909" max="6909" width="34.125" style="127" customWidth="true"/>
    <col min="6910" max="6910" width="15.125" style="127" customWidth="true"/>
    <col min="6911" max="6911" width="14" style="127" customWidth="true"/>
    <col min="6912" max="6912" width="11.625" style="127" customWidth="true"/>
    <col min="6913" max="6913" width="11.875" style="127" customWidth="true"/>
    <col min="6914" max="6914" width="9" style="127" customWidth="true"/>
    <col min="6915" max="6915" width="9" style="127"/>
    <col min="6916" max="6916" width="9.625" style="127" customWidth="true"/>
    <col min="6917" max="6917" width="10.5" style="127" customWidth="true"/>
    <col min="6918" max="7164" width="9" style="127"/>
    <col min="7165" max="7165" width="34.125" style="127" customWidth="true"/>
    <col min="7166" max="7166" width="15.125" style="127" customWidth="true"/>
    <col min="7167" max="7167" width="14" style="127" customWidth="true"/>
    <col min="7168" max="7168" width="11.625" style="127" customWidth="true"/>
    <col min="7169" max="7169" width="11.875" style="127" customWidth="true"/>
    <col min="7170" max="7170" width="9" style="127" customWidth="true"/>
    <col min="7171" max="7171" width="9" style="127"/>
    <col min="7172" max="7172" width="9.625" style="127" customWidth="true"/>
    <col min="7173" max="7173" width="10.5" style="127" customWidth="true"/>
    <col min="7174" max="7420" width="9" style="127"/>
    <col min="7421" max="7421" width="34.125" style="127" customWidth="true"/>
    <col min="7422" max="7422" width="15.125" style="127" customWidth="true"/>
    <col min="7423" max="7423" width="14" style="127" customWidth="true"/>
    <col min="7424" max="7424" width="11.625" style="127" customWidth="true"/>
    <col min="7425" max="7425" width="11.875" style="127" customWidth="true"/>
    <col min="7426" max="7426" width="9" style="127" customWidth="true"/>
    <col min="7427" max="7427" width="9" style="127"/>
    <col min="7428" max="7428" width="9.625" style="127" customWidth="true"/>
    <col min="7429" max="7429" width="10.5" style="127" customWidth="true"/>
    <col min="7430" max="7676" width="9" style="127"/>
    <col min="7677" max="7677" width="34.125" style="127" customWidth="true"/>
    <col min="7678" max="7678" width="15.125" style="127" customWidth="true"/>
    <col min="7679" max="7679" width="14" style="127" customWidth="true"/>
    <col min="7680" max="7680" width="11.625" style="127" customWidth="true"/>
    <col min="7681" max="7681" width="11.875" style="127" customWidth="true"/>
    <col min="7682" max="7682" width="9" style="127" customWidth="true"/>
    <col min="7683" max="7683" width="9" style="127"/>
    <col min="7684" max="7684" width="9.625" style="127" customWidth="true"/>
    <col min="7685" max="7685" width="10.5" style="127" customWidth="true"/>
    <col min="7686" max="7932" width="9" style="127"/>
    <col min="7933" max="7933" width="34.125" style="127" customWidth="true"/>
    <col min="7934" max="7934" width="15.125" style="127" customWidth="true"/>
    <col min="7935" max="7935" width="14" style="127" customWidth="true"/>
    <col min="7936" max="7936" width="11.625" style="127" customWidth="true"/>
    <col min="7937" max="7937" width="11.875" style="127" customWidth="true"/>
    <col min="7938" max="7938" width="9" style="127" customWidth="true"/>
    <col min="7939" max="7939" width="9" style="127"/>
    <col min="7940" max="7940" width="9.625" style="127" customWidth="true"/>
    <col min="7941" max="7941" width="10.5" style="127" customWidth="true"/>
    <col min="7942" max="8188" width="9" style="127"/>
    <col min="8189" max="8189" width="34.125" style="127" customWidth="true"/>
    <col min="8190" max="8190" width="15.125" style="127" customWidth="true"/>
    <col min="8191" max="8191" width="14" style="127" customWidth="true"/>
    <col min="8192" max="8192" width="11.625" style="127" customWidth="true"/>
    <col min="8193" max="8193" width="11.875" style="127" customWidth="true"/>
    <col min="8194" max="8194" width="9" style="127" customWidth="true"/>
    <col min="8195" max="8195" width="9" style="127"/>
    <col min="8196" max="8196" width="9.625" style="127" customWidth="true"/>
    <col min="8197" max="8197" width="10.5" style="127" customWidth="true"/>
    <col min="8198" max="8444" width="9" style="127"/>
    <col min="8445" max="8445" width="34.125" style="127" customWidth="true"/>
    <col min="8446" max="8446" width="15.125" style="127" customWidth="true"/>
    <col min="8447" max="8447" width="14" style="127" customWidth="true"/>
    <col min="8448" max="8448" width="11.625" style="127" customWidth="true"/>
    <col min="8449" max="8449" width="11.875" style="127" customWidth="true"/>
    <col min="8450" max="8450" width="9" style="127" customWidth="true"/>
    <col min="8451" max="8451" width="9" style="127"/>
    <col min="8452" max="8452" width="9.625" style="127" customWidth="true"/>
    <col min="8453" max="8453" width="10.5" style="127" customWidth="true"/>
    <col min="8454" max="8700" width="9" style="127"/>
    <col min="8701" max="8701" width="34.125" style="127" customWidth="true"/>
    <col min="8702" max="8702" width="15.125" style="127" customWidth="true"/>
    <col min="8703" max="8703" width="14" style="127" customWidth="true"/>
    <col min="8704" max="8704" width="11.625" style="127" customWidth="true"/>
    <col min="8705" max="8705" width="11.875" style="127" customWidth="true"/>
    <col min="8706" max="8706" width="9" style="127" customWidth="true"/>
    <col min="8707" max="8707" width="9" style="127"/>
    <col min="8708" max="8708" width="9.625" style="127" customWidth="true"/>
    <col min="8709" max="8709" width="10.5" style="127" customWidth="true"/>
    <col min="8710" max="8956" width="9" style="127"/>
    <col min="8957" max="8957" width="34.125" style="127" customWidth="true"/>
    <col min="8958" max="8958" width="15.125" style="127" customWidth="true"/>
    <col min="8959" max="8959" width="14" style="127" customWidth="true"/>
    <col min="8960" max="8960" width="11.625" style="127" customWidth="true"/>
    <col min="8961" max="8961" width="11.875" style="127" customWidth="true"/>
    <col min="8962" max="8962" width="9" style="127" customWidth="true"/>
    <col min="8963" max="8963" width="9" style="127"/>
    <col min="8964" max="8964" width="9.625" style="127" customWidth="true"/>
    <col min="8965" max="8965" width="10.5" style="127" customWidth="true"/>
    <col min="8966" max="9212" width="9" style="127"/>
    <col min="9213" max="9213" width="34.125" style="127" customWidth="true"/>
    <col min="9214" max="9214" width="15.125" style="127" customWidth="true"/>
    <col min="9215" max="9215" width="14" style="127" customWidth="true"/>
    <col min="9216" max="9216" width="11.625" style="127" customWidth="true"/>
    <col min="9217" max="9217" width="11.875" style="127" customWidth="true"/>
    <col min="9218" max="9218" width="9" style="127" customWidth="true"/>
    <col min="9219" max="9219" width="9" style="127"/>
    <col min="9220" max="9220" width="9.625" style="127" customWidth="true"/>
    <col min="9221" max="9221" width="10.5" style="127" customWidth="true"/>
    <col min="9222" max="9468" width="9" style="127"/>
    <col min="9469" max="9469" width="34.125" style="127" customWidth="true"/>
    <col min="9470" max="9470" width="15.125" style="127" customWidth="true"/>
    <col min="9471" max="9471" width="14" style="127" customWidth="true"/>
    <col min="9472" max="9472" width="11.625" style="127" customWidth="true"/>
    <col min="9473" max="9473" width="11.875" style="127" customWidth="true"/>
    <col min="9474" max="9474" width="9" style="127" customWidth="true"/>
    <col min="9475" max="9475" width="9" style="127"/>
    <col min="9476" max="9476" width="9.625" style="127" customWidth="true"/>
    <col min="9477" max="9477" width="10.5" style="127" customWidth="true"/>
    <col min="9478" max="9724" width="9" style="127"/>
    <col min="9725" max="9725" width="34.125" style="127" customWidth="true"/>
    <col min="9726" max="9726" width="15.125" style="127" customWidth="true"/>
    <col min="9727" max="9727" width="14" style="127" customWidth="true"/>
    <col min="9728" max="9728" width="11.625" style="127" customWidth="true"/>
    <col min="9729" max="9729" width="11.875" style="127" customWidth="true"/>
    <col min="9730" max="9730" width="9" style="127" customWidth="true"/>
    <col min="9731" max="9731" width="9" style="127"/>
    <col min="9732" max="9732" width="9.625" style="127" customWidth="true"/>
    <col min="9733" max="9733" width="10.5" style="127" customWidth="true"/>
    <col min="9734" max="9980" width="9" style="127"/>
    <col min="9981" max="9981" width="34.125" style="127" customWidth="true"/>
    <col min="9982" max="9982" width="15.125" style="127" customWidth="true"/>
    <col min="9983" max="9983" width="14" style="127" customWidth="true"/>
    <col min="9984" max="9984" width="11.625" style="127" customWidth="true"/>
    <col min="9985" max="9985" width="11.875" style="127" customWidth="true"/>
    <col min="9986" max="9986" width="9" style="127" customWidth="true"/>
    <col min="9987" max="9987" width="9" style="127"/>
    <col min="9988" max="9988" width="9.625" style="127" customWidth="true"/>
    <col min="9989" max="9989" width="10.5" style="127" customWidth="true"/>
    <col min="9990" max="10236" width="9" style="127"/>
    <col min="10237" max="10237" width="34.125" style="127" customWidth="true"/>
    <col min="10238" max="10238" width="15.125" style="127" customWidth="true"/>
    <col min="10239" max="10239" width="14" style="127" customWidth="true"/>
    <col min="10240" max="10240" width="11.625" style="127" customWidth="true"/>
    <col min="10241" max="10241" width="11.875" style="127" customWidth="true"/>
    <col min="10242" max="10242" width="9" style="127" customWidth="true"/>
    <col min="10243" max="10243" width="9" style="127"/>
    <col min="10244" max="10244" width="9.625" style="127" customWidth="true"/>
    <col min="10245" max="10245" width="10.5" style="127" customWidth="true"/>
    <col min="10246" max="10492" width="9" style="127"/>
    <col min="10493" max="10493" width="34.125" style="127" customWidth="true"/>
    <col min="10494" max="10494" width="15.125" style="127" customWidth="true"/>
    <col min="10495" max="10495" width="14" style="127" customWidth="true"/>
    <col min="10496" max="10496" width="11.625" style="127" customWidth="true"/>
    <col min="10497" max="10497" width="11.875" style="127" customWidth="true"/>
    <col min="10498" max="10498" width="9" style="127" customWidth="true"/>
    <col min="10499" max="10499" width="9" style="127"/>
    <col min="10500" max="10500" width="9.625" style="127" customWidth="true"/>
    <col min="10501" max="10501" width="10.5" style="127" customWidth="true"/>
    <col min="10502" max="10748" width="9" style="127"/>
    <col min="10749" max="10749" width="34.125" style="127" customWidth="true"/>
    <col min="10750" max="10750" width="15.125" style="127" customWidth="true"/>
    <col min="10751" max="10751" width="14" style="127" customWidth="true"/>
    <col min="10752" max="10752" width="11.625" style="127" customWidth="true"/>
    <col min="10753" max="10753" width="11.875" style="127" customWidth="true"/>
    <col min="10754" max="10754" width="9" style="127" customWidth="true"/>
    <col min="10755" max="10755" width="9" style="127"/>
    <col min="10756" max="10756" width="9.625" style="127" customWidth="true"/>
    <col min="10757" max="10757" width="10.5" style="127" customWidth="true"/>
    <col min="10758" max="11004" width="9" style="127"/>
    <col min="11005" max="11005" width="34.125" style="127" customWidth="true"/>
    <col min="11006" max="11006" width="15.125" style="127" customWidth="true"/>
    <col min="11007" max="11007" width="14" style="127" customWidth="true"/>
    <col min="11008" max="11008" width="11.625" style="127" customWidth="true"/>
    <col min="11009" max="11009" width="11.875" style="127" customWidth="true"/>
    <col min="11010" max="11010" width="9" style="127" customWidth="true"/>
    <col min="11011" max="11011" width="9" style="127"/>
    <col min="11012" max="11012" width="9.625" style="127" customWidth="true"/>
    <col min="11013" max="11013" width="10.5" style="127" customWidth="true"/>
    <col min="11014" max="11260" width="9" style="127"/>
    <col min="11261" max="11261" width="34.125" style="127" customWidth="true"/>
    <col min="11262" max="11262" width="15.125" style="127" customWidth="true"/>
    <col min="11263" max="11263" width="14" style="127" customWidth="true"/>
    <col min="11264" max="11264" width="11.625" style="127" customWidth="true"/>
    <col min="11265" max="11265" width="11.875" style="127" customWidth="true"/>
    <col min="11266" max="11266" width="9" style="127" customWidth="true"/>
    <col min="11267" max="11267" width="9" style="127"/>
    <col min="11268" max="11268" width="9.625" style="127" customWidth="true"/>
    <col min="11269" max="11269" width="10.5" style="127" customWidth="true"/>
    <col min="11270" max="11516" width="9" style="127"/>
    <col min="11517" max="11517" width="34.125" style="127" customWidth="true"/>
    <col min="11518" max="11518" width="15.125" style="127" customWidth="true"/>
    <col min="11519" max="11519" width="14" style="127" customWidth="true"/>
    <col min="11520" max="11520" width="11.625" style="127" customWidth="true"/>
    <col min="11521" max="11521" width="11.875" style="127" customWidth="true"/>
    <col min="11522" max="11522" width="9" style="127" customWidth="true"/>
    <col min="11523" max="11523" width="9" style="127"/>
    <col min="11524" max="11524" width="9.625" style="127" customWidth="true"/>
    <col min="11525" max="11525" width="10.5" style="127" customWidth="true"/>
    <col min="11526" max="11772" width="9" style="127"/>
    <col min="11773" max="11773" width="34.125" style="127" customWidth="true"/>
    <col min="11774" max="11774" width="15.125" style="127" customWidth="true"/>
    <col min="11775" max="11775" width="14" style="127" customWidth="true"/>
    <col min="11776" max="11776" width="11.625" style="127" customWidth="true"/>
    <col min="11777" max="11777" width="11.875" style="127" customWidth="true"/>
    <col min="11778" max="11778" width="9" style="127" customWidth="true"/>
    <col min="11779" max="11779" width="9" style="127"/>
    <col min="11780" max="11780" width="9.625" style="127" customWidth="true"/>
    <col min="11781" max="11781" width="10.5" style="127" customWidth="true"/>
    <col min="11782" max="12028" width="9" style="127"/>
    <col min="12029" max="12029" width="34.125" style="127" customWidth="true"/>
    <col min="12030" max="12030" width="15.125" style="127" customWidth="true"/>
    <col min="12031" max="12031" width="14" style="127" customWidth="true"/>
    <col min="12032" max="12032" width="11.625" style="127" customWidth="true"/>
    <col min="12033" max="12033" width="11.875" style="127" customWidth="true"/>
    <col min="12034" max="12034" width="9" style="127" customWidth="true"/>
    <col min="12035" max="12035" width="9" style="127"/>
    <col min="12036" max="12036" width="9.625" style="127" customWidth="true"/>
    <col min="12037" max="12037" width="10.5" style="127" customWidth="true"/>
    <col min="12038" max="12284" width="9" style="127"/>
    <col min="12285" max="12285" width="34.125" style="127" customWidth="true"/>
    <col min="12286" max="12286" width="15.125" style="127" customWidth="true"/>
    <col min="12287" max="12287" width="14" style="127" customWidth="true"/>
    <col min="12288" max="12288" width="11.625" style="127" customWidth="true"/>
    <col min="12289" max="12289" width="11.875" style="127" customWidth="true"/>
    <col min="12290" max="12290" width="9" style="127" customWidth="true"/>
    <col min="12291" max="12291" width="9" style="127"/>
    <col min="12292" max="12292" width="9.625" style="127" customWidth="true"/>
    <col min="12293" max="12293" width="10.5" style="127" customWidth="true"/>
    <col min="12294" max="12540" width="9" style="127"/>
    <col min="12541" max="12541" width="34.125" style="127" customWidth="true"/>
    <col min="12542" max="12542" width="15.125" style="127" customWidth="true"/>
    <col min="12543" max="12543" width="14" style="127" customWidth="true"/>
    <col min="12544" max="12544" width="11.625" style="127" customWidth="true"/>
    <col min="12545" max="12545" width="11.875" style="127" customWidth="true"/>
    <col min="12546" max="12546" width="9" style="127" customWidth="true"/>
    <col min="12547" max="12547" width="9" style="127"/>
    <col min="12548" max="12548" width="9.625" style="127" customWidth="true"/>
    <col min="12549" max="12549" width="10.5" style="127" customWidth="true"/>
    <col min="12550" max="12796" width="9" style="127"/>
    <col min="12797" max="12797" width="34.125" style="127" customWidth="true"/>
    <col min="12798" max="12798" width="15.125" style="127" customWidth="true"/>
    <col min="12799" max="12799" width="14" style="127" customWidth="true"/>
    <col min="12800" max="12800" width="11.625" style="127" customWidth="true"/>
    <col min="12801" max="12801" width="11.875" style="127" customWidth="true"/>
    <col min="12802" max="12802" width="9" style="127" customWidth="true"/>
    <col min="12803" max="12803" width="9" style="127"/>
    <col min="12804" max="12804" width="9.625" style="127" customWidth="true"/>
    <col min="12805" max="12805" width="10.5" style="127" customWidth="true"/>
    <col min="12806" max="13052" width="9" style="127"/>
    <col min="13053" max="13053" width="34.125" style="127" customWidth="true"/>
    <col min="13054" max="13054" width="15.125" style="127" customWidth="true"/>
    <col min="13055" max="13055" width="14" style="127" customWidth="true"/>
    <col min="13056" max="13056" width="11.625" style="127" customWidth="true"/>
    <col min="13057" max="13057" width="11.875" style="127" customWidth="true"/>
    <col min="13058" max="13058" width="9" style="127" customWidth="true"/>
    <col min="13059" max="13059" width="9" style="127"/>
    <col min="13060" max="13060" width="9.625" style="127" customWidth="true"/>
    <col min="13061" max="13061" width="10.5" style="127" customWidth="true"/>
    <col min="13062" max="13308" width="9" style="127"/>
    <col min="13309" max="13309" width="34.125" style="127" customWidth="true"/>
    <col min="13310" max="13310" width="15.125" style="127" customWidth="true"/>
    <col min="13311" max="13311" width="14" style="127" customWidth="true"/>
    <col min="13312" max="13312" width="11.625" style="127" customWidth="true"/>
    <col min="13313" max="13313" width="11.875" style="127" customWidth="true"/>
    <col min="13314" max="13314" width="9" style="127" customWidth="true"/>
    <col min="13315" max="13315" width="9" style="127"/>
    <col min="13316" max="13316" width="9.625" style="127" customWidth="true"/>
    <col min="13317" max="13317" width="10.5" style="127" customWidth="true"/>
    <col min="13318" max="13564" width="9" style="127"/>
    <col min="13565" max="13565" width="34.125" style="127" customWidth="true"/>
    <col min="13566" max="13566" width="15.125" style="127" customWidth="true"/>
    <col min="13567" max="13567" width="14" style="127" customWidth="true"/>
    <col min="13568" max="13568" width="11.625" style="127" customWidth="true"/>
    <col min="13569" max="13569" width="11.875" style="127" customWidth="true"/>
    <col min="13570" max="13570" width="9" style="127" customWidth="true"/>
    <col min="13571" max="13571" width="9" style="127"/>
    <col min="13572" max="13572" width="9.625" style="127" customWidth="true"/>
    <col min="13573" max="13573" width="10.5" style="127" customWidth="true"/>
    <col min="13574" max="13820" width="9" style="127"/>
    <col min="13821" max="13821" width="34.125" style="127" customWidth="true"/>
    <col min="13822" max="13822" width="15.125" style="127" customWidth="true"/>
    <col min="13823" max="13823" width="14" style="127" customWidth="true"/>
    <col min="13824" max="13824" width="11.625" style="127" customWidth="true"/>
    <col min="13825" max="13825" width="11.875" style="127" customWidth="true"/>
    <col min="13826" max="13826" width="9" style="127" customWidth="true"/>
    <col min="13827" max="13827" width="9" style="127"/>
    <col min="13828" max="13828" width="9.625" style="127" customWidth="true"/>
    <col min="13829" max="13829" width="10.5" style="127" customWidth="true"/>
    <col min="13830" max="14076" width="9" style="127"/>
    <col min="14077" max="14077" width="34.125" style="127" customWidth="true"/>
    <col min="14078" max="14078" width="15.125" style="127" customWidth="true"/>
    <col min="14079" max="14079" width="14" style="127" customWidth="true"/>
    <col min="14080" max="14080" width="11.625" style="127" customWidth="true"/>
    <col min="14081" max="14081" width="11.875" style="127" customWidth="true"/>
    <col min="14082" max="14082" width="9" style="127" customWidth="true"/>
    <col min="14083" max="14083" width="9" style="127"/>
    <col min="14084" max="14084" width="9.625" style="127" customWidth="true"/>
    <col min="14085" max="14085" width="10.5" style="127" customWidth="true"/>
    <col min="14086" max="14332" width="9" style="127"/>
    <col min="14333" max="14333" width="34.125" style="127" customWidth="true"/>
    <col min="14334" max="14334" width="15.125" style="127" customWidth="true"/>
    <col min="14335" max="14335" width="14" style="127" customWidth="true"/>
    <col min="14336" max="14336" width="11.625" style="127" customWidth="true"/>
    <col min="14337" max="14337" width="11.875" style="127" customWidth="true"/>
    <col min="14338" max="14338" width="9" style="127" customWidth="true"/>
    <col min="14339" max="14339" width="9" style="127"/>
    <col min="14340" max="14340" width="9.625" style="127" customWidth="true"/>
    <col min="14341" max="14341" width="10.5" style="127" customWidth="true"/>
    <col min="14342" max="14588" width="9" style="127"/>
    <col min="14589" max="14589" width="34.125" style="127" customWidth="true"/>
    <col min="14590" max="14590" width="15.125" style="127" customWidth="true"/>
    <col min="14591" max="14591" width="14" style="127" customWidth="true"/>
    <col min="14592" max="14592" width="11.625" style="127" customWidth="true"/>
    <col min="14593" max="14593" width="11.875" style="127" customWidth="true"/>
    <col min="14594" max="14594" width="9" style="127" customWidth="true"/>
    <col min="14595" max="14595" width="9" style="127"/>
    <col min="14596" max="14596" width="9.625" style="127" customWidth="true"/>
    <col min="14597" max="14597" width="10.5" style="127" customWidth="true"/>
    <col min="14598" max="14844" width="9" style="127"/>
    <col min="14845" max="14845" width="34.125" style="127" customWidth="true"/>
    <col min="14846" max="14846" width="15.125" style="127" customWidth="true"/>
    <col min="14847" max="14847" width="14" style="127" customWidth="true"/>
    <col min="14848" max="14848" width="11.625" style="127" customWidth="true"/>
    <col min="14849" max="14849" width="11.875" style="127" customWidth="true"/>
    <col min="14850" max="14850" width="9" style="127" customWidth="true"/>
    <col min="14851" max="14851" width="9" style="127"/>
    <col min="14852" max="14852" width="9.625" style="127" customWidth="true"/>
    <col min="14853" max="14853" width="10.5" style="127" customWidth="true"/>
    <col min="14854" max="15100" width="9" style="127"/>
    <col min="15101" max="15101" width="34.125" style="127" customWidth="true"/>
    <col min="15102" max="15102" width="15.125" style="127" customWidth="true"/>
    <col min="15103" max="15103" width="14" style="127" customWidth="true"/>
    <col min="15104" max="15104" width="11.625" style="127" customWidth="true"/>
    <col min="15105" max="15105" width="11.875" style="127" customWidth="true"/>
    <col min="15106" max="15106" width="9" style="127" customWidth="true"/>
    <col min="15107" max="15107" width="9" style="127"/>
    <col min="15108" max="15108" width="9.625" style="127" customWidth="true"/>
    <col min="15109" max="15109" width="10.5" style="127" customWidth="true"/>
    <col min="15110" max="15356" width="9" style="127"/>
    <col min="15357" max="15357" width="34.125" style="127" customWidth="true"/>
    <col min="15358" max="15358" width="15.125" style="127" customWidth="true"/>
    <col min="15359" max="15359" width="14" style="127" customWidth="true"/>
    <col min="15360" max="15360" width="11.625" style="127" customWidth="true"/>
    <col min="15361" max="15361" width="11.875" style="127" customWidth="true"/>
    <col min="15362" max="15362" width="9" style="127" customWidth="true"/>
    <col min="15363" max="15363" width="9" style="127"/>
    <col min="15364" max="15364" width="9.625" style="127" customWidth="true"/>
    <col min="15365" max="15365" width="10.5" style="127" customWidth="true"/>
    <col min="15366" max="15612" width="9" style="127"/>
    <col min="15613" max="15613" width="34.125" style="127" customWidth="true"/>
    <col min="15614" max="15614" width="15.125" style="127" customWidth="true"/>
    <col min="15615" max="15615" width="14" style="127" customWidth="true"/>
    <col min="15616" max="15616" width="11.625" style="127" customWidth="true"/>
    <col min="15617" max="15617" width="11.875" style="127" customWidth="true"/>
    <col min="15618" max="15618" width="9" style="127" customWidth="true"/>
    <col min="15619" max="15619" width="9" style="127"/>
    <col min="15620" max="15620" width="9.625" style="127" customWidth="true"/>
    <col min="15621" max="15621" width="10.5" style="127" customWidth="true"/>
    <col min="15622" max="15868" width="9" style="127"/>
    <col min="15869" max="15869" width="34.125" style="127" customWidth="true"/>
    <col min="15870" max="15870" width="15.125" style="127" customWidth="true"/>
    <col min="15871" max="15871" width="14" style="127" customWidth="true"/>
    <col min="15872" max="15872" width="11.625" style="127" customWidth="true"/>
    <col min="15873" max="15873" width="11.875" style="127" customWidth="true"/>
    <col min="15874" max="15874" width="9" style="127" customWidth="true"/>
    <col min="15875" max="15875" width="9" style="127"/>
    <col min="15876" max="15876" width="9.625" style="127" customWidth="true"/>
    <col min="15877" max="15877" width="10.5" style="127" customWidth="true"/>
    <col min="15878" max="16124" width="9" style="127"/>
    <col min="16125" max="16125" width="34.125" style="127" customWidth="true"/>
    <col min="16126" max="16126" width="15.125" style="127" customWidth="true"/>
    <col min="16127" max="16127" width="14" style="127" customWidth="true"/>
    <col min="16128" max="16128" width="11.625" style="127" customWidth="true"/>
    <col min="16129" max="16129" width="11.875" style="127" customWidth="true"/>
    <col min="16130" max="16130" width="9" style="127" customWidth="true"/>
    <col min="16131" max="16131" width="9" style="127"/>
    <col min="16132" max="16132" width="9.625" style="127" customWidth="true"/>
    <col min="16133" max="16133" width="10.5" style="127" customWidth="true"/>
    <col min="16134" max="16384" width="9" style="127"/>
  </cols>
  <sheetData>
    <row r="1" ht="27" customHeight="true" spans="1:5">
      <c r="A1" s="268" t="s">
        <v>1311</v>
      </c>
      <c r="B1" s="268"/>
      <c r="C1" s="268"/>
      <c r="D1" s="268"/>
      <c r="E1" s="268"/>
    </row>
    <row r="2" ht="14.1" customHeight="true" spans="5:5">
      <c r="E2" s="185"/>
    </row>
    <row r="3" ht="19.5" customHeight="true" spans="1:5">
      <c r="A3" s="269" t="s">
        <v>1312</v>
      </c>
      <c r="B3" s="270" t="s">
        <v>3</v>
      </c>
      <c r="C3" s="270" t="s">
        <v>4</v>
      </c>
      <c r="D3" s="270" t="s">
        <v>5</v>
      </c>
      <c r="E3" s="270" t="s">
        <v>6</v>
      </c>
    </row>
    <row r="4" ht="15.95" customHeight="true" spans="1:5">
      <c r="A4" s="271" t="s">
        <v>7</v>
      </c>
      <c r="B4" s="272">
        <f>SUM(B5:B20)</f>
        <v>188000</v>
      </c>
      <c r="C4" s="272">
        <f>SUM(C5:C20)</f>
        <v>188000</v>
      </c>
      <c r="D4" s="272">
        <f>SUM(D5:D20)</f>
        <v>188232</v>
      </c>
      <c r="E4" s="282">
        <f t="shared" ref="E4:E28" si="0">D4/C4</f>
        <v>1.00123404255319</v>
      </c>
    </row>
    <row r="5" ht="15.95" customHeight="true" spans="1:5">
      <c r="A5" s="273" t="s">
        <v>8</v>
      </c>
      <c r="B5" s="71">
        <v>89514</v>
      </c>
      <c r="C5" s="71">
        <v>89514</v>
      </c>
      <c r="D5" s="162">
        <v>74996</v>
      </c>
      <c r="E5" s="283">
        <f t="shared" si="0"/>
        <v>0.837813079518288</v>
      </c>
    </row>
    <row r="6" ht="15.95" customHeight="true" spans="1:5">
      <c r="A6" s="273" t="s">
        <v>9</v>
      </c>
      <c r="B6" s="71">
        <v>15287</v>
      </c>
      <c r="C6" s="71">
        <v>15287</v>
      </c>
      <c r="D6" s="162">
        <v>17523</v>
      </c>
      <c r="E6" s="283">
        <f t="shared" si="0"/>
        <v>1.14626807090992</v>
      </c>
    </row>
    <row r="7" ht="15.95" customHeight="true" spans="1:5">
      <c r="A7" s="273" t="s">
        <v>10</v>
      </c>
      <c r="B7" s="71">
        <v>0</v>
      </c>
      <c r="C7" s="71">
        <v>0</v>
      </c>
      <c r="D7" s="274"/>
      <c r="E7" s="283"/>
    </row>
    <row r="8" ht="15.95" customHeight="true" spans="1:5">
      <c r="A8" s="273" t="s">
        <v>11</v>
      </c>
      <c r="B8" s="71">
        <v>3163</v>
      </c>
      <c r="C8" s="71">
        <v>3163</v>
      </c>
      <c r="D8" s="162">
        <v>2976</v>
      </c>
      <c r="E8" s="283">
        <f t="shared" si="0"/>
        <v>0.940878912424913</v>
      </c>
    </row>
    <row r="9" ht="15.95" customHeight="true" spans="1:5">
      <c r="A9" s="273" t="s">
        <v>12</v>
      </c>
      <c r="B9" s="71">
        <v>10624</v>
      </c>
      <c r="C9" s="71">
        <v>10624</v>
      </c>
      <c r="D9" s="162">
        <v>17199</v>
      </c>
      <c r="E9" s="283">
        <f t="shared" si="0"/>
        <v>1.61888177710843</v>
      </c>
    </row>
    <row r="10" ht="15.95" customHeight="true" spans="1:5">
      <c r="A10" s="273" t="s">
        <v>13</v>
      </c>
      <c r="B10" s="71">
        <v>20449</v>
      </c>
      <c r="C10" s="71">
        <v>20449</v>
      </c>
      <c r="D10" s="162">
        <v>16855</v>
      </c>
      <c r="E10" s="283">
        <f t="shared" si="0"/>
        <v>0.824245684385545</v>
      </c>
    </row>
    <row r="11" ht="15.95" customHeight="true" spans="1:5">
      <c r="A11" s="273" t="s">
        <v>14</v>
      </c>
      <c r="B11" s="71">
        <v>6975</v>
      </c>
      <c r="C11" s="71">
        <v>6975</v>
      </c>
      <c r="D11" s="162">
        <v>6910</v>
      </c>
      <c r="E11" s="283">
        <f t="shared" si="0"/>
        <v>0.990681003584229</v>
      </c>
    </row>
    <row r="12" ht="15.95" customHeight="true" spans="1:5">
      <c r="A12" s="273" t="s">
        <v>15</v>
      </c>
      <c r="B12" s="71">
        <v>6699</v>
      </c>
      <c r="C12" s="71">
        <v>6699</v>
      </c>
      <c r="D12" s="162">
        <v>6709</v>
      </c>
      <c r="E12" s="283">
        <f t="shared" si="0"/>
        <v>1.00149276011345</v>
      </c>
    </row>
    <row r="13" ht="15.95" customHeight="true" spans="1:5">
      <c r="A13" s="273" t="s">
        <v>16</v>
      </c>
      <c r="B13" s="71">
        <v>14862</v>
      </c>
      <c r="C13" s="71">
        <v>14862</v>
      </c>
      <c r="D13" s="162">
        <v>15778</v>
      </c>
      <c r="E13" s="283">
        <f t="shared" si="0"/>
        <v>1.06163369667609</v>
      </c>
    </row>
    <row r="14" ht="15.95" customHeight="true" spans="1:5">
      <c r="A14" s="273" t="s">
        <v>17</v>
      </c>
      <c r="B14" s="71">
        <v>7281</v>
      </c>
      <c r="C14" s="71">
        <v>7281</v>
      </c>
      <c r="D14" s="162">
        <v>12761</v>
      </c>
      <c r="E14" s="283">
        <f t="shared" si="0"/>
        <v>1.7526438676006</v>
      </c>
    </row>
    <row r="15" ht="15.95" customHeight="true" spans="1:5">
      <c r="A15" s="273" t="s">
        <v>18</v>
      </c>
      <c r="B15" s="71">
        <v>1882</v>
      </c>
      <c r="C15" s="71">
        <v>1882</v>
      </c>
      <c r="D15" s="162">
        <v>2079</v>
      </c>
      <c r="E15" s="283">
        <f t="shared" si="0"/>
        <v>1.10467587672689</v>
      </c>
    </row>
    <row r="16" ht="15.95" customHeight="true" spans="1:5">
      <c r="A16" s="273" t="s">
        <v>19</v>
      </c>
      <c r="B16" s="71">
        <v>1150</v>
      </c>
      <c r="C16" s="71">
        <v>1150</v>
      </c>
      <c r="D16" s="162">
        <v>3927</v>
      </c>
      <c r="E16" s="283"/>
    </row>
    <row r="17" ht="15.95" customHeight="true" spans="1:5">
      <c r="A17" s="273" t="s">
        <v>20</v>
      </c>
      <c r="B17" s="71">
        <v>6386</v>
      </c>
      <c r="C17" s="71">
        <v>6386</v>
      </c>
      <c r="D17" s="162">
        <v>7856</v>
      </c>
      <c r="E17" s="283">
        <f t="shared" si="0"/>
        <v>1.23019104290636</v>
      </c>
    </row>
    <row r="18" ht="15.95" customHeight="true" spans="1:5">
      <c r="A18" s="273" t="s">
        <v>21</v>
      </c>
      <c r="B18" s="71">
        <v>0</v>
      </c>
      <c r="C18" s="71">
        <v>0</v>
      </c>
      <c r="D18" s="274"/>
      <c r="E18" s="283"/>
    </row>
    <row r="19" ht="15.95" customHeight="true" spans="1:5">
      <c r="A19" s="273" t="s">
        <v>22</v>
      </c>
      <c r="B19" s="71">
        <v>3728</v>
      </c>
      <c r="C19" s="71">
        <v>3728</v>
      </c>
      <c r="D19" s="162">
        <v>2623</v>
      </c>
      <c r="E19" s="283">
        <f t="shared" si="0"/>
        <v>0.703594420600858</v>
      </c>
    </row>
    <row r="20" ht="15.95" customHeight="true" spans="1:5">
      <c r="A20" s="273" t="s">
        <v>23</v>
      </c>
      <c r="B20" s="71">
        <v>0</v>
      </c>
      <c r="C20" s="71">
        <v>0</v>
      </c>
      <c r="D20" s="173">
        <v>40</v>
      </c>
      <c r="E20" s="71">
        <v>0</v>
      </c>
    </row>
    <row r="21" s="267" customFormat="true" ht="15.95" customHeight="true" spans="1:5">
      <c r="A21" s="275" t="s">
        <v>24</v>
      </c>
      <c r="B21" s="170">
        <f>SUM(B22:B27)</f>
        <v>85000</v>
      </c>
      <c r="C21" s="170">
        <f>SUM(C22:C27)</f>
        <v>109000</v>
      </c>
      <c r="D21" s="170">
        <f>SUM(D22:D27)</f>
        <v>109016</v>
      </c>
      <c r="E21" s="284">
        <f t="shared" si="0"/>
        <v>1.00014678899083</v>
      </c>
    </row>
    <row r="22" ht="15.95" customHeight="true" spans="1:5">
      <c r="A22" s="265" t="s">
        <v>25</v>
      </c>
      <c r="B22" s="71">
        <v>8900</v>
      </c>
      <c r="C22" s="71">
        <v>8900</v>
      </c>
      <c r="D22" s="173">
        <v>11298</v>
      </c>
      <c r="E22" s="283">
        <f t="shared" si="0"/>
        <v>1.26943820224719</v>
      </c>
    </row>
    <row r="23" ht="15.95" customHeight="true" spans="1:5">
      <c r="A23" s="265" t="s">
        <v>26</v>
      </c>
      <c r="B23" s="71">
        <v>16000</v>
      </c>
      <c r="C23" s="71">
        <v>16000</v>
      </c>
      <c r="D23" s="173">
        <v>15716</v>
      </c>
      <c r="E23" s="283">
        <f t="shared" si="0"/>
        <v>0.98225</v>
      </c>
    </row>
    <row r="24" ht="15.95" customHeight="true" spans="1:5">
      <c r="A24" s="273" t="s">
        <v>27</v>
      </c>
      <c r="B24" s="71">
        <v>8000</v>
      </c>
      <c r="C24" s="71">
        <v>8000</v>
      </c>
      <c r="D24" s="173">
        <v>19179</v>
      </c>
      <c r="E24" s="283">
        <f t="shared" si="0"/>
        <v>2.397375</v>
      </c>
    </row>
    <row r="25" ht="15.95" customHeight="true" spans="1:5">
      <c r="A25" s="273" t="s">
        <v>28</v>
      </c>
      <c r="B25" s="71">
        <v>38000</v>
      </c>
      <c r="C25" s="71">
        <f>38000+24000</f>
        <v>62000</v>
      </c>
      <c r="D25" s="173">
        <v>45555</v>
      </c>
      <c r="E25" s="283">
        <f t="shared" si="0"/>
        <v>0.734758064516129</v>
      </c>
    </row>
    <row r="26" ht="15.95" customHeight="true" spans="1:5">
      <c r="A26" s="273" t="s">
        <v>29</v>
      </c>
      <c r="B26" s="71">
        <v>6000</v>
      </c>
      <c r="C26" s="71">
        <v>6000</v>
      </c>
      <c r="D26" s="173">
        <v>6689</v>
      </c>
      <c r="E26" s="283">
        <f t="shared" si="0"/>
        <v>1.11483333333333</v>
      </c>
    </row>
    <row r="27" ht="15.95" customHeight="true" spans="1:5">
      <c r="A27" s="273" t="s">
        <v>30</v>
      </c>
      <c r="B27" s="71">
        <v>8100</v>
      </c>
      <c r="C27" s="71">
        <v>8100</v>
      </c>
      <c r="D27" s="173">
        <v>10579</v>
      </c>
      <c r="E27" s="283">
        <f t="shared" si="0"/>
        <v>1.30604938271605</v>
      </c>
    </row>
    <row r="28" s="267" customFormat="true" ht="15.95" customHeight="true" spans="1:5">
      <c r="A28" s="276" t="s">
        <v>31</v>
      </c>
      <c r="B28" s="170">
        <f>B21+B4</f>
        <v>273000</v>
      </c>
      <c r="C28" s="170">
        <f>C21+C4</f>
        <v>297000</v>
      </c>
      <c r="D28" s="170">
        <f>D21+D4</f>
        <v>297248</v>
      </c>
      <c r="E28" s="284">
        <f t="shared" si="0"/>
        <v>1.00083501683502</v>
      </c>
    </row>
    <row r="29" s="267" customFormat="true" ht="15.95" customHeight="true" spans="1:5">
      <c r="A29" s="276"/>
      <c r="B29" s="170"/>
      <c r="C29" s="170"/>
      <c r="D29" s="170"/>
      <c r="E29" s="284"/>
    </row>
    <row r="30" spans="1:5">
      <c r="A30" s="277"/>
      <c r="B30" s="277"/>
      <c r="C30" s="277"/>
      <c r="D30" s="277"/>
      <c r="E30" s="277"/>
    </row>
    <row r="31" spans="1:5">
      <c r="A31" s="109" t="s">
        <v>32</v>
      </c>
      <c r="B31" s="170">
        <f>B32+B33</f>
        <v>0</v>
      </c>
      <c r="C31" s="170">
        <f>C32+C33</f>
        <v>0</v>
      </c>
      <c r="D31" s="170">
        <f>D32+D33</f>
        <v>200513</v>
      </c>
      <c r="E31" s="285"/>
    </row>
    <row r="32" spans="1:5">
      <c r="A32" s="172" t="s">
        <v>33</v>
      </c>
      <c r="B32" s="278"/>
      <c r="C32" s="278"/>
      <c r="D32" s="279">
        <f>8479+6000</f>
        <v>14479</v>
      </c>
      <c r="E32" s="285"/>
    </row>
    <row r="33" spans="1:5">
      <c r="A33" s="172" t="s">
        <v>34</v>
      </c>
      <c r="B33" s="278"/>
      <c r="C33" s="278"/>
      <c r="D33" s="173">
        <v>186034</v>
      </c>
      <c r="E33" s="285"/>
    </row>
    <row r="34" spans="1:5">
      <c r="A34" s="169" t="s">
        <v>35</v>
      </c>
      <c r="B34" s="170">
        <f>B35+B42+B46</f>
        <v>0</v>
      </c>
      <c r="C34" s="170">
        <f>C35+C42+C46</f>
        <v>0</v>
      </c>
      <c r="D34" s="170">
        <f>D35+D42+D46</f>
        <v>524143</v>
      </c>
      <c r="E34" s="286"/>
    </row>
    <row r="35" spans="1:5">
      <c r="A35" s="278" t="s">
        <v>36</v>
      </c>
      <c r="B35" s="170">
        <f>SUM(B36:B41)</f>
        <v>0</v>
      </c>
      <c r="C35" s="170">
        <f>SUM(C36:C41)</f>
        <v>0</v>
      </c>
      <c r="D35" s="170">
        <f>SUM(D36:D41)</f>
        <v>29646</v>
      </c>
      <c r="E35" s="285"/>
    </row>
    <row r="36" spans="1:5">
      <c r="A36" s="215" t="s">
        <v>37</v>
      </c>
      <c r="B36" s="278"/>
      <c r="C36" s="278"/>
      <c r="D36" s="173">
        <f>28459+965</f>
        <v>29424</v>
      </c>
      <c r="E36" s="285"/>
    </row>
    <row r="37" spans="1:5">
      <c r="A37" s="215" t="s">
        <v>38</v>
      </c>
      <c r="B37" s="278"/>
      <c r="C37" s="278"/>
      <c r="D37" s="173">
        <v>9428</v>
      </c>
      <c r="E37" s="285"/>
    </row>
    <row r="38" spans="1:5">
      <c r="A38" s="215" t="s">
        <v>39</v>
      </c>
      <c r="B38" s="278"/>
      <c r="C38" s="278"/>
      <c r="D38" s="173">
        <v>19263</v>
      </c>
      <c r="E38" s="285"/>
    </row>
    <row r="39" spans="1:5">
      <c r="A39" s="215" t="s">
        <v>40</v>
      </c>
      <c r="B39" s="278"/>
      <c r="C39" s="278"/>
      <c r="D39" s="173"/>
      <c r="E39" s="285"/>
    </row>
    <row r="40" spans="1:5">
      <c r="A40" s="263" t="s">
        <v>41</v>
      </c>
      <c r="B40" s="278"/>
      <c r="C40" s="278"/>
      <c r="D40" s="173">
        <v>-15973</v>
      </c>
      <c r="E40" s="285"/>
    </row>
    <row r="41" spans="1:5">
      <c r="A41" s="263" t="s">
        <v>42</v>
      </c>
      <c r="B41" s="278"/>
      <c r="C41" s="278"/>
      <c r="D41" s="173">
        <v>-12496</v>
      </c>
      <c r="E41" s="285"/>
    </row>
    <row r="42" spans="1:5">
      <c r="A42" s="215" t="s">
        <v>43</v>
      </c>
      <c r="B42" s="170">
        <f>SUM(B43:B45)</f>
        <v>0</v>
      </c>
      <c r="C42" s="170">
        <f>SUM(C43:C45)</f>
        <v>0</v>
      </c>
      <c r="D42" s="170">
        <f>SUM(D43:D45)</f>
        <v>412434</v>
      </c>
      <c r="E42" s="285"/>
    </row>
    <row r="43" spans="1:5">
      <c r="A43" s="215" t="s">
        <v>44</v>
      </c>
      <c r="B43" s="278"/>
      <c r="C43" s="278"/>
      <c r="D43" s="173">
        <v>88696</v>
      </c>
      <c r="E43" s="285"/>
    </row>
    <row r="44" spans="1:5">
      <c r="A44" s="215" t="s">
        <v>45</v>
      </c>
      <c r="B44" s="278"/>
      <c r="C44" s="278"/>
      <c r="D44" s="173">
        <v>32501</v>
      </c>
      <c r="E44" s="285"/>
    </row>
    <row r="45" spans="1:5">
      <c r="A45" s="265" t="s">
        <v>46</v>
      </c>
      <c r="B45" s="278"/>
      <c r="C45" s="278"/>
      <c r="D45" s="173">
        <f>412434-88696-32501</f>
        <v>291237</v>
      </c>
      <c r="E45" s="285"/>
    </row>
    <row r="46" spans="1:5">
      <c r="A46" s="265" t="s">
        <v>47</v>
      </c>
      <c r="B46" s="278"/>
      <c r="C46" s="278"/>
      <c r="D46" s="170">
        <v>82063</v>
      </c>
      <c r="E46" s="285"/>
    </row>
    <row r="47" spans="1:5">
      <c r="A47" s="182" t="s">
        <v>48</v>
      </c>
      <c r="B47" s="280"/>
      <c r="C47" s="280"/>
      <c r="D47" s="170">
        <v>41164</v>
      </c>
      <c r="E47" s="286"/>
    </row>
    <row r="48" spans="1:5">
      <c r="A48" s="182" t="s">
        <v>1206</v>
      </c>
      <c r="B48" s="280"/>
      <c r="C48" s="280"/>
      <c r="D48" s="170">
        <v>39607</v>
      </c>
      <c r="E48" s="286"/>
    </row>
    <row r="49" spans="1:5">
      <c r="A49" s="182" t="s">
        <v>49</v>
      </c>
      <c r="B49" s="280"/>
      <c r="C49" s="280"/>
      <c r="D49" s="170">
        <v>740</v>
      </c>
      <c r="E49" s="286"/>
    </row>
    <row r="50" spans="1:5">
      <c r="A50" s="281" t="s">
        <v>50</v>
      </c>
      <c r="B50" s="170">
        <f>SUM(B51:B53)</f>
        <v>0</v>
      </c>
      <c r="C50" s="170">
        <f>SUM(C51:C53)</f>
        <v>0</v>
      </c>
      <c r="D50" s="170">
        <f>SUM(D51:D53)</f>
        <v>127700</v>
      </c>
      <c r="E50" s="286"/>
    </row>
    <row r="51" spans="1:5">
      <c r="A51" s="265" t="s">
        <v>51</v>
      </c>
      <c r="B51" s="280"/>
      <c r="C51" s="280"/>
      <c r="D51" s="173">
        <v>30000</v>
      </c>
      <c r="E51" s="286"/>
    </row>
    <row r="52" spans="1:5">
      <c r="A52" s="265" t="s">
        <v>52</v>
      </c>
      <c r="B52" s="280"/>
      <c r="C52" s="280"/>
      <c r="D52" s="173">
        <v>1700</v>
      </c>
      <c r="E52" s="286"/>
    </row>
    <row r="53" spans="1:5">
      <c r="A53" s="265" t="s">
        <v>53</v>
      </c>
      <c r="B53" s="278"/>
      <c r="C53" s="278"/>
      <c r="D53" s="173">
        <v>96000</v>
      </c>
      <c r="E53" s="285"/>
    </row>
    <row r="54" spans="1:5">
      <c r="A54" s="174" t="s">
        <v>54</v>
      </c>
      <c r="B54" s="170">
        <f>B28+B31+B34+B47+B50+B49</f>
        <v>273000</v>
      </c>
      <c r="C54" s="170">
        <f>C28+C31+C34+C47+C50+C49</f>
        <v>297000</v>
      </c>
      <c r="D54" s="170">
        <f>D28+D31+D34+D47+D50+D49+D48</f>
        <v>1231115</v>
      </c>
      <c r="E54" s="286"/>
    </row>
  </sheetData>
  <mergeCells count="1">
    <mergeCell ref="A1:E1"/>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76"/>
  <sheetViews>
    <sheetView zoomScale="110" zoomScaleNormal="110" workbookViewId="0">
      <selection activeCell="E28" sqref="E28"/>
    </sheetView>
  </sheetViews>
  <sheetFormatPr defaultColWidth="9.5" defaultRowHeight="17.25" customHeight="true" outlineLevelCol="1"/>
  <cols>
    <col min="1" max="1" width="49.65" style="204" customWidth="true"/>
    <col min="2" max="2" width="49.65" style="249" customWidth="true"/>
    <col min="3" max="241" width="9.5" style="204"/>
    <col min="242" max="242" width="43.75" style="204" customWidth="true"/>
    <col min="243" max="243" width="25" style="204" customWidth="true"/>
    <col min="244" max="244" width="9.5" style="204" customWidth="true"/>
    <col min="245" max="245" width="21.875" style="204" customWidth="true"/>
    <col min="246" max="246" width="15.125" style="204" customWidth="true"/>
    <col min="247" max="247" width="9.5" style="204"/>
    <col min="248" max="248" width="11.875" style="204" customWidth="true"/>
    <col min="249" max="249" width="9.5" style="204"/>
    <col min="250" max="250" width="11.875" style="204" customWidth="true"/>
    <col min="251" max="251" width="11.625" style="204" customWidth="true"/>
    <col min="252" max="497" width="9.5" style="204"/>
    <col min="498" max="498" width="43.75" style="204" customWidth="true"/>
    <col min="499" max="499" width="25" style="204" customWidth="true"/>
    <col min="500" max="500" width="9.5" style="204" customWidth="true"/>
    <col min="501" max="501" width="21.875" style="204" customWidth="true"/>
    <col min="502" max="502" width="15.125" style="204" customWidth="true"/>
    <col min="503" max="503" width="9.5" style="204"/>
    <col min="504" max="504" width="11.875" style="204" customWidth="true"/>
    <col min="505" max="505" width="9.5" style="204"/>
    <col min="506" max="506" width="11.875" style="204" customWidth="true"/>
    <col min="507" max="507" width="11.625" style="204" customWidth="true"/>
    <col min="508" max="753" width="9.5" style="204"/>
    <col min="754" max="754" width="43.75" style="204" customWidth="true"/>
    <col min="755" max="755" width="25" style="204" customWidth="true"/>
    <col min="756" max="756" width="9.5" style="204" customWidth="true"/>
    <col min="757" max="757" width="21.875" style="204" customWidth="true"/>
    <col min="758" max="758" width="15.125" style="204" customWidth="true"/>
    <col min="759" max="759" width="9.5" style="204"/>
    <col min="760" max="760" width="11.875" style="204" customWidth="true"/>
    <col min="761" max="761" width="9.5" style="204"/>
    <col min="762" max="762" width="11.875" style="204" customWidth="true"/>
    <col min="763" max="763" width="11.625" style="204" customWidth="true"/>
    <col min="764" max="1009" width="9.5" style="204"/>
    <col min="1010" max="1010" width="43.75" style="204" customWidth="true"/>
    <col min="1011" max="1011" width="25" style="204" customWidth="true"/>
    <col min="1012" max="1012" width="9.5" style="204" customWidth="true"/>
    <col min="1013" max="1013" width="21.875" style="204" customWidth="true"/>
    <col min="1014" max="1014" width="15.125" style="204" customWidth="true"/>
    <col min="1015" max="1015" width="9.5" style="204"/>
    <col min="1016" max="1016" width="11.875" style="204" customWidth="true"/>
    <col min="1017" max="1017" width="9.5" style="204"/>
    <col min="1018" max="1018" width="11.875" style="204" customWidth="true"/>
    <col min="1019" max="1019" width="11.625" style="204" customWidth="true"/>
    <col min="1020" max="1265" width="9.5" style="204"/>
    <col min="1266" max="1266" width="43.75" style="204" customWidth="true"/>
    <col min="1267" max="1267" width="25" style="204" customWidth="true"/>
    <col min="1268" max="1268" width="9.5" style="204" customWidth="true"/>
    <col min="1269" max="1269" width="21.875" style="204" customWidth="true"/>
    <col min="1270" max="1270" width="15.125" style="204" customWidth="true"/>
    <col min="1271" max="1271" width="9.5" style="204"/>
    <col min="1272" max="1272" width="11.875" style="204" customWidth="true"/>
    <col min="1273" max="1273" width="9.5" style="204"/>
    <col min="1274" max="1274" width="11.875" style="204" customWidth="true"/>
    <col min="1275" max="1275" width="11.625" style="204" customWidth="true"/>
    <col min="1276" max="1521" width="9.5" style="204"/>
    <col min="1522" max="1522" width="43.75" style="204" customWidth="true"/>
    <col min="1523" max="1523" width="25" style="204" customWidth="true"/>
    <col min="1524" max="1524" width="9.5" style="204" customWidth="true"/>
    <col min="1525" max="1525" width="21.875" style="204" customWidth="true"/>
    <col min="1526" max="1526" width="15.125" style="204" customWidth="true"/>
    <col min="1527" max="1527" width="9.5" style="204"/>
    <col min="1528" max="1528" width="11.875" style="204" customWidth="true"/>
    <col min="1529" max="1529" width="9.5" style="204"/>
    <col min="1530" max="1530" width="11.875" style="204" customWidth="true"/>
    <col min="1531" max="1531" width="11.625" style="204" customWidth="true"/>
    <col min="1532" max="1777" width="9.5" style="204"/>
    <col min="1778" max="1778" width="43.75" style="204" customWidth="true"/>
    <col min="1779" max="1779" width="25" style="204" customWidth="true"/>
    <col min="1780" max="1780" width="9.5" style="204" customWidth="true"/>
    <col min="1781" max="1781" width="21.875" style="204" customWidth="true"/>
    <col min="1782" max="1782" width="15.125" style="204" customWidth="true"/>
    <col min="1783" max="1783" width="9.5" style="204"/>
    <col min="1784" max="1784" width="11.875" style="204" customWidth="true"/>
    <col min="1785" max="1785" width="9.5" style="204"/>
    <col min="1786" max="1786" width="11.875" style="204" customWidth="true"/>
    <col min="1787" max="1787" width="11.625" style="204" customWidth="true"/>
    <col min="1788" max="2033" width="9.5" style="204"/>
    <col min="2034" max="2034" width="43.75" style="204" customWidth="true"/>
    <col min="2035" max="2035" width="25" style="204" customWidth="true"/>
    <col min="2036" max="2036" width="9.5" style="204" customWidth="true"/>
    <col min="2037" max="2037" width="21.875" style="204" customWidth="true"/>
    <col min="2038" max="2038" width="15.125" style="204" customWidth="true"/>
    <col min="2039" max="2039" width="9.5" style="204"/>
    <col min="2040" max="2040" width="11.875" style="204" customWidth="true"/>
    <col min="2041" max="2041" width="9.5" style="204"/>
    <col min="2042" max="2042" width="11.875" style="204" customWidth="true"/>
    <col min="2043" max="2043" width="11.625" style="204" customWidth="true"/>
    <col min="2044" max="2289" width="9.5" style="204"/>
    <col min="2290" max="2290" width="43.75" style="204" customWidth="true"/>
    <col min="2291" max="2291" width="25" style="204" customWidth="true"/>
    <col min="2292" max="2292" width="9.5" style="204" customWidth="true"/>
    <col min="2293" max="2293" width="21.875" style="204" customWidth="true"/>
    <col min="2294" max="2294" width="15.125" style="204" customWidth="true"/>
    <col min="2295" max="2295" width="9.5" style="204"/>
    <col min="2296" max="2296" width="11.875" style="204" customWidth="true"/>
    <col min="2297" max="2297" width="9.5" style="204"/>
    <col min="2298" max="2298" width="11.875" style="204" customWidth="true"/>
    <col min="2299" max="2299" width="11.625" style="204" customWidth="true"/>
    <col min="2300" max="2545" width="9.5" style="204"/>
    <col min="2546" max="2546" width="43.75" style="204" customWidth="true"/>
    <col min="2547" max="2547" width="25" style="204" customWidth="true"/>
    <col min="2548" max="2548" width="9.5" style="204" customWidth="true"/>
    <col min="2549" max="2549" width="21.875" style="204" customWidth="true"/>
    <col min="2550" max="2550" width="15.125" style="204" customWidth="true"/>
    <col min="2551" max="2551" width="9.5" style="204"/>
    <col min="2552" max="2552" width="11.875" style="204" customWidth="true"/>
    <col min="2553" max="2553" width="9.5" style="204"/>
    <col min="2554" max="2554" width="11.875" style="204" customWidth="true"/>
    <col min="2555" max="2555" width="11.625" style="204" customWidth="true"/>
    <col min="2556" max="2801" width="9.5" style="204"/>
    <col min="2802" max="2802" width="43.75" style="204" customWidth="true"/>
    <col min="2803" max="2803" width="25" style="204" customWidth="true"/>
    <col min="2804" max="2804" width="9.5" style="204" customWidth="true"/>
    <col min="2805" max="2805" width="21.875" style="204" customWidth="true"/>
    <col min="2806" max="2806" width="15.125" style="204" customWidth="true"/>
    <col min="2807" max="2807" width="9.5" style="204"/>
    <col min="2808" max="2808" width="11.875" style="204" customWidth="true"/>
    <col min="2809" max="2809" width="9.5" style="204"/>
    <col min="2810" max="2810" width="11.875" style="204" customWidth="true"/>
    <col min="2811" max="2811" width="11.625" style="204" customWidth="true"/>
    <col min="2812" max="3057" width="9.5" style="204"/>
    <col min="3058" max="3058" width="43.75" style="204" customWidth="true"/>
    <col min="3059" max="3059" width="25" style="204" customWidth="true"/>
    <col min="3060" max="3060" width="9.5" style="204" customWidth="true"/>
    <col min="3061" max="3061" width="21.875" style="204" customWidth="true"/>
    <col min="3062" max="3062" width="15.125" style="204" customWidth="true"/>
    <col min="3063" max="3063" width="9.5" style="204"/>
    <col min="3064" max="3064" width="11.875" style="204" customWidth="true"/>
    <col min="3065" max="3065" width="9.5" style="204"/>
    <col min="3066" max="3066" width="11.875" style="204" customWidth="true"/>
    <col min="3067" max="3067" width="11.625" style="204" customWidth="true"/>
    <col min="3068" max="3313" width="9.5" style="204"/>
    <col min="3314" max="3314" width="43.75" style="204" customWidth="true"/>
    <col min="3315" max="3315" width="25" style="204" customWidth="true"/>
    <col min="3316" max="3316" width="9.5" style="204" customWidth="true"/>
    <col min="3317" max="3317" width="21.875" style="204" customWidth="true"/>
    <col min="3318" max="3318" width="15.125" style="204" customWidth="true"/>
    <col min="3319" max="3319" width="9.5" style="204"/>
    <col min="3320" max="3320" width="11.875" style="204" customWidth="true"/>
    <col min="3321" max="3321" width="9.5" style="204"/>
    <col min="3322" max="3322" width="11.875" style="204" customWidth="true"/>
    <col min="3323" max="3323" width="11.625" style="204" customWidth="true"/>
    <col min="3324" max="3569" width="9.5" style="204"/>
    <col min="3570" max="3570" width="43.75" style="204" customWidth="true"/>
    <col min="3571" max="3571" width="25" style="204" customWidth="true"/>
    <col min="3572" max="3572" width="9.5" style="204" customWidth="true"/>
    <col min="3573" max="3573" width="21.875" style="204" customWidth="true"/>
    <col min="3574" max="3574" width="15.125" style="204" customWidth="true"/>
    <col min="3575" max="3575" width="9.5" style="204"/>
    <col min="3576" max="3576" width="11.875" style="204" customWidth="true"/>
    <col min="3577" max="3577" width="9.5" style="204"/>
    <col min="3578" max="3578" width="11.875" style="204" customWidth="true"/>
    <col min="3579" max="3579" width="11.625" style="204" customWidth="true"/>
    <col min="3580" max="3825" width="9.5" style="204"/>
    <col min="3826" max="3826" width="43.75" style="204" customWidth="true"/>
    <col min="3827" max="3827" width="25" style="204" customWidth="true"/>
    <col min="3828" max="3828" width="9.5" style="204" customWidth="true"/>
    <col min="3829" max="3829" width="21.875" style="204" customWidth="true"/>
    <col min="3830" max="3830" width="15.125" style="204" customWidth="true"/>
    <col min="3831" max="3831" width="9.5" style="204"/>
    <col min="3832" max="3832" width="11.875" style="204" customWidth="true"/>
    <col min="3833" max="3833" width="9.5" style="204"/>
    <col min="3834" max="3834" width="11.875" style="204" customWidth="true"/>
    <col min="3835" max="3835" width="11.625" style="204" customWidth="true"/>
    <col min="3836" max="4081" width="9.5" style="204"/>
    <col min="4082" max="4082" width="43.75" style="204" customWidth="true"/>
    <col min="4083" max="4083" width="25" style="204" customWidth="true"/>
    <col min="4084" max="4084" width="9.5" style="204" customWidth="true"/>
    <col min="4085" max="4085" width="21.875" style="204" customWidth="true"/>
    <col min="4086" max="4086" width="15.125" style="204" customWidth="true"/>
    <col min="4087" max="4087" width="9.5" style="204"/>
    <col min="4088" max="4088" width="11.875" style="204" customWidth="true"/>
    <col min="4089" max="4089" width="9.5" style="204"/>
    <col min="4090" max="4090" width="11.875" style="204" customWidth="true"/>
    <col min="4091" max="4091" width="11.625" style="204" customWidth="true"/>
    <col min="4092" max="4337" width="9.5" style="204"/>
    <col min="4338" max="4338" width="43.75" style="204" customWidth="true"/>
    <col min="4339" max="4339" width="25" style="204" customWidth="true"/>
    <col min="4340" max="4340" width="9.5" style="204" customWidth="true"/>
    <col min="4341" max="4341" width="21.875" style="204" customWidth="true"/>
    <col min="4342" max="4342" width="15.125" style="204" customWidth="true"/>
    <col min="4343" max="4343" width="9.5" style="204"/>
    <col min="4344" max="4344" width="11.875" style="204" customWidth="true"/>
    <col min="4345" max="4345" width="9.5" style="204"/>
    <col min="4346" max="4346" width="11.875" style="204" customWidth="true"/>
    <col min="4347" max="4347" width="11.625" style="204" customWidth="true"/>
    <col min="4348" max="4593" width="9.5" style="204"/>
    <col min="4594" max="4594" width="43.75" style="204" customWidth="true"/>
    <col min="4595" max="4595" width="25" style="204" customWidth="true"/>
    <col min="4596" max="4596" width="9.5" style="204" customWidth="true"/>
    <col min="4597" max="4597" width="21.875" style="204" customWidth="true"/>
    <col min="4598" max="4598" width="15.125" style="204" customWidth="true"/>
    <col min="4599" max="4599" width="9.5" style="204"/>
    <col min="4600" max="4600" width="11.875" style="204" customWidth="true"/>
    <col min="4601" max="4601" width="9.5" style="204"/>
    <col min="4602" max="4602" width="11.875" style="204" customWidth="true"/>
    <col min="4603" max="4603" width="11.625" style="204" customWidth="true"/>
    <col min="4604" max="4849" width="9.5" style="204"/>
    <col min="4850" max="4850" width="43.75" style="204" customWidth="true"/>
    <col min="4851" max="4851" width="25" style="204" customWidth="true"/>
    <col min="4852" max="4852" width="9.5" style="204" customWidth="true"/>
    <col min="4853" max="4853" width="21.875" style="204" customWidth="true"/>
    <col min="4854" max="4854" width="15.125" style="204" customWidth="true"/>
    <col min="4855" max="4855" width="9.5" style="204"/>
    <col min="4856" max="4856" width="11.875" style="204" customWidth="true"/>
    <col min="4857" max="4857" width="9.5" style="204"/>
    <col min="4858" max="4858" width="11.875" style="204" customWidth="true"/>
    <col min="4859" max="4859" width="11.625" style="204" customWidth="true"/>
    <col min="4860" max="5105" width="9.5" style="204"/>
    <col min="5106" max="5106" width="43.75" style="204" customWidth="true"/>
    <col min="5107" max="5107" width="25" style="204" customWidth="true"/>
    <col min="5108" max="5108" width="9.5" style="204" customWidth="true"/>
    <col min="5109" max="5109" width="21.875" style="204" customWidth="true"/>
    <col min="5110" max="5110" width="15.125" style="204" customWidth="true"/>
    <col min="5111" max="5111" width="9.5" style="204"/>
    <col min="5112" max="5112" width="11.875" style="204" customWidth="true"/>
    <col min="5113" max="5113" width="9.5" style="204"/>
    <col min="5114" max="5114" width="11.875" style="204" customWidth="true"/>
    <col min="5115" max="5115" width="11.625" style="204" customWidth="true"/>
    <col min="5116" max="5361" width="9.5" style="204"/>
    <col min="5362" max="5362" width="43.75" style="204" customWidth="true"/>
    <col min="5363" max="5363" width="25" style="204" customWidth="true"/>
    <col min="5364" max="5364" width="9.5" style="204" customWidth="true"/>
    <col min="5365" max="5365" width="21.875" style="204" customWidth="true"/>
    <col min="5366" max="5366" width="15.125" style="204" customWidth="true"/>
    <col min="5367" max="5367" width="9.5" style="204"/>
    <col min="5368" max="5368" width="11.875" style="204" customWidth="true"/>
    <col min="5369" max="5369" width="9.5" style="204"/>
    <col min="5370" max="5370" width="11.875" style="204" customWidth="true"/>
    <col min="5371" max="5371" width="11.625" style="204" customWidth="true"/>
    <col min="5372" max="5617" width="9.5" style="204"/>
    <col min="5618" max="5618" width="43.75" style="204" customWidth="true"/>
    <col min="5619" max="5619" width="25" style="204" customWidth="true"/>
    <col min="5620" max="5620" width="9.5" style="204" customWidth="true"/>
    <col min="5621" max="5621" width="21.875" style="204" customWidth="true"/>
    <col min="5622" max="5622" width="15.125" style="204" customWidth="true"/>
    <col min="5623" max="5623" width="9.5" style="204"/>
    <col min="5624" max="5624" width="11.875" style="204" customWidth="true"/>
    <col min="5625" max="5625" width="9.5" style="204"/>
    <col min="5626" max="5626" width="11.875" style="204" customWidth="true"/>
    <col min="5627" max="5627" width="11.625" style="204" customWidth="true"/>
    <col min="5628" max="5873" width="9.5" style="204"/>
    <col min="5874" max="5874" width="43.75" style="204" customWidth="true"/>
    <col min="5875" max="5875" width="25" style="204" customWidth="true"/>
    <col min="5876" max="5876" width="9.5" style="204" customWidth="true"/>
    <col min="5877" max="5877" width="21.875" style="204" customWidth="true"/>
    <col min="5878" max="5878" width="15.125" style="204" customWidth="true"/>
    <col min="5879" max="5879" width="9.5" style="204"/>
    <col min="5880" max="5880" width="11.875" style="204" customWidth="true"/>
    <col min="5881" max="5881" width="9.5" style="204"/>
    <col min="5882" max="5882" width="11.875" style="204" customWidth="true"/>
    <col min="5883" max="5883" width="11.625" style="204" customWidth="true"/>
    <col min="5884" max="6129" width="9.5" style="204"/>
    <col min="6130" max="6130" width="43.75" style="204" customWidth="true"/>
    <col min="6131" max="6131" width="25" style="204" customWidth="true"/>
    <col min="6132" max="6132" width="9.5" style="204" customWidth="true"/>
    <col min="6133" max="6133" width="21.875" style="204" customWidth="true"/>
    <col min="6134" max="6134" width="15.125" style="204" customWidth="true"/>
    <col min="6135" max="6135" width="9.5" style="204"/>
    <col min="6136" max="6136" width="11.875" style="204" customWidth="true"/>
    <col min="6137" max="6137" width="9.5" style="204"/>
    <col min="6138" max="6138" width="11.875" style="204" customWidth="true"/>
    <col min="6139" max="6139" width="11.625" style="204" customWidth="true"/>
    <col min="6140" max="6385" width="9.5" style="204"/>
    <col min="6386" max="6386" width="43.75" style="204" customWidth="true"/>
    <col min="6387" max="6387" width="25" style="204" customWidth="true"/>
    <col min="6388" max="6388" width="9.5" style="204" customWidth="true"/>
    <col min="6389" max="6389" width="21.875" style="204" customWidth="true"/>
    <col min="6390" max="6390" width="15.125" style="204" customWidth="true"/>
    <col min="6391" max="6391" width="9.5" style="204"/>
    <col min="6392" max="6392" width="11.875" style="204" customWidth="true"/>
    <col min="6393" max="6393" width="9.5" style="204"/>
    <col min="6394" max="6394" width="11.875" style="204" customWidth="true"/>
    <col min="6395" max="6395" width="11.625" style="204" customWidth="true"/>
    <col min="6396" max="6641" width="9.5" style="204"/>
    <col min="6642" max="6642" width="43.75" style="204" customWidth="true"/>
    <col min="6643" max="6643" width="25" style="204" customWidth="true"/>
    <col min="6644" max="6644" width="9.5" style="204" customWidth="true"/>
    <col min="6645" max="6645" width="21.875" style="204" customWidth="true"/>
    <col min="6646" max="6646" width="15.125" style="204" customWidth="true"/>
    <col min="6647" max="6647" width="9.5" style="204"/>
    <col min="6648" max="6648" width="11.875" style="204" customWidth="true"/>
    <col min="6649" max="6649" width="9.5" style="204"/>
    <col min="6650" max="6650" width="11.875" style="204" customWidth="true"/>
    <col min="6651" max="6651" width="11.625" style="204" customWidth="true"/>
    <col min="6652" max="6897" width="9.5" style="204"/>
    <col min="6898" max="6898" width="43.75" style="204" customWidth="true"/>
    <col min="6899" max="6899" width="25" style="204" customWidth="true"/>
    <col min="6900" max="6900" width="9.5" style="204" customWidth="true"/>
    <col min="6901" max="6901" width="21.875" style="204" customWidth="true"/>
    <col min="6902" max="6902" width="15.125" style="204" customWidth="true"/>
    <col min="6903" max="6903" width="9.5" style="204"/>
    <col min="6904" max="6904" width="11.875" style="204" customWidth="true"/>
    <col min="6905" max="6905" width="9.5" style="204"/>
    <col min="6906" max="6906" width="11.875" style="204" customWidth="true"/>
    <col min="6907" max="6907" width="11.625" style="204" customWidth="true"/>
    <col min="6908" max="7153" width="9.5" style="204"/>
    <col min="7154" max="7154" width="43.75" style="204" customWidth="true"/>
    <col min="7155" max="7155" width="25" style="204" customWidth="true"/>
    <col min="7156" max="7156" width="9.5" style="204" customWidth="true"/>
    <col min="7157" max="7157" width="21.875" style="204" customWidth="true"/>
    <col min="7158" max="7158" width="15.125" style="204" customWidth="true"/>
    <col min="7159" max="7159" width="9.5" style="204"/>
    <col min="7160" max="7160" width="11.875" style="204" customWidth="true"/>
    <col min="7161" max="7161" width="9.5" style="204"/>
    <col min="7162" max="7162" width="11.875" style="204" customWidth="true"/>
    <col min="7163" max="7163" width="11.625" style="204" customWidth="true"/>
    <col min="7164" max="7409" width="9.5" style="204"/>
    <col min="7410" max="7410" width="43.75" style="204" customWidth="true"/>
    <col min="7411" max="7411" width="25" style="204" customWidth="true"/>
    <col min="7412" max="7412" width="9.5" style="204" customWidth="true"/>
    <col min="7413" max="7413" width="21.875" style="204" customWidth="true"/>
    <col min="7414" max="7414" width="15.125" style="204" customWidth="true"/>
    <col min="7415" max="7415" width="9.5" style="204"/>
    <col min="7416" max="7416" width="11.875" style="204" customWidth="true"/>
    <col min="7417" max="7417" width="9.5" style="204"/>
    <col min="7418" max="7418" width="11.875" style="204" customWidth="true"/>
    <col min="7419" max="7419" width="11.625" style="204" customWidth="true"/>
    <col min="7420" max="7665" width="9.5" style="204"/>
    <col min="7666" max="7666" width="43.75" style="204" customWidth="true"/>
    <col min="7667" max="7667" width="25" style="204" customWidth="true"/>
    <col min="7668" max="7668" width="9.5" style="204" customWidth="true"/>
    <col min="7669" max="7669" width="21.875" style="204" customWidth="true"/>
    <col min="7670" max="7670" width="15.125" style="204" customWidth="true"/>
    <col min="7671" max="7671" width="9.5" style="204"/>
    <col min="7672" max="7672" width="11.875" style="204" customWidth="true"/>
    <col min="7673" max="7673" width="9.5" style="204"/>
    <col min="7674" max="7674" width="11.875" style="204" customWidth="true"/>
    <col min="7675" max="7675" width="11.625" style="204" customWidth="true"/>
    <col min="7676" max="7921" width="9.5" style="204"/>
    <col min="7922" max="7922" width="43.75" style="204" customWidth="true"/>
    <col min="7923" max="7923" width="25" style="204" customWidth="true"/>
    <col min="7924" max="7924" width="9.5" style="204" customWidth="true"/>
    <col min="7925" max="7925" width="21.875" style="204" customWidth="true"/>
    <col min="7926" max="7926" width="15.125" style="204" customWidth="true"/>
    <col min="7927" max="7927" width="9.5" style="204"/>
    <col min="7928" max="7928" width="11.875" style="204" customWidth="true"/>
    <col min="7929" max="7929" width="9.5" style="204"/>
    <col min="7930" max="7930" width="11.875" style="204" customWidth="true"/>
    <col min="7931" max="7931" width="11.625" style="204" customWidth="true"/>
    <col min="7932" max="8177" width="9.5" style="204"/>
    <col min="8178" max="8178" width="43.75" style="204" customWidth="true"/>
    <col min="8179" max="8179" width="25" style="204" customWidth="true"/>
    <col min="8180" max="8180" width="9.5" style="204" customWidth="true"/>
    <col min="8181" max="8181" width="21.875" style="204" customWidth="true"/>
    <col min="8182" max="8182" width="15.125" style="204" customWidth="true"/>
    <col min="8183" max="8183" width="9.5" style="204"/>
    <col min="8184" max="8184" width="11.875" style="204" customWidth="true"/>
    <col min="8185" max="8185" width="9.5" style="204"/>
    <col min="8186" max="8186" width="11.875" style="204" customWidth="true"/>
    <col min="8187" max="8187" width="11.625" style="204" customWidth="true"/>
    <col min="8188" max="8433" width="9.5" style="204"/>
    <col min="8434" max="8434" width="43.75" style="204" customWidth="true"/>
    <col min="8435" max="8435" width="25" style="204" customWidth="true"/>
    <col min="8436" max="8436" width="9.5" style="204" customWidth="true"/>
    <col min="8437" max="8437" width="21.875" style="204" customWidth="true"/>
    <col min="8438" max="8438" width="15.125" style="204" customWidth="true"/>
    <col min="8439" max="8439" width="9.5" style="204"/>
    <col min="8440" max="8440" width="11.875" style="204" customWidth="true"/>
    <col min="8441" max="8441" width="9.5" style="204"/>
    <col min="8442" max="8442" width="11.875" style="204" customWidth="true"/>
    <col min="8443" max="8443" width="11.625" style="204" customWidth="true"/>
    <col min="8444" max="8689" width="9.5" style="204"/>
    <col min="8690" max="8690" width="43.75" style="204" customWidth="true"/>
    <col min="8691" max="8691" width="25" style="204" customWidth="true"/>
    <col min="8692" max="8692" width="9.5" style="204" customWidth="true"/>
    <col min="8693" max="8693" width="21.875" style="204" customWidth="true"/>
    <col min="8694" max="8694" width="15.125" style="204" customWidth="true"/>
    <col min="8695" max="8695" width="9.5" style="204"/>
    <col min="8696" max="8696" width="11.875" style="204" customWidth="true"/>
    <col min="8697" max="8697" width="9.5" style="204"/>
    <col min="8698" max="8698" width="11.875" style="204" customWidth="true"/>
    <col min="8699" max="8699" width="11.625" style="204" customWidth="true"/>
    <col min="8700" max="8945" width="9.5" style="204"/>
    <col min="8946" max="8946" width="43.75" style="204" customWidth="true"/>
    <col min="8947" max="8947" width="25" style="204" customWidth="true"/>
    <col min="8948" max="8948" width="9.5" style="204" customWidth="true"/>
    <col min="8949" max="8949" width="21.875" style="204" customWidth="true"/>
    <col min="8950" max="8950" width="15.125" style="204" customWidth="true"/>
    <col min="8951" max="8951" width="9.5" style="204"/>
    <col min="8952" max="8952" width="11.875" style="204" customWidth="true"/>
    <col min="8953" max="8953" width="9.5" style="204"/>
    <col min="8954" max="8954" width="11.875" style="204" customWidth="true"/>
    <col min="8955" max="8955" width="11.625" style="204" customWidth="true"/>
    <col min="8956" max="9201" width="9.5" style="204"/>
    <col min="9202" max="9202" width="43.75" style="204" customWidth="true"/>
    <col min="9203" max="9203" width="25" style="204" customWidth="true"/>
    <col min="9204" max="9204" width="9.5" style="204" customWidth="true"/>
    <col min="9205" max="9205" width="21.875" style="204" customWidth="true"/>
    <col min="9206" max="9206" width="15.125" style="204" customWidth="true"/>
    <col min="9207" max="9207" width="9.5" style="204"/>
    <col min="9208" max="9208" width="11.875" style="204" customWidth="true"/>
    <col min="9209" max="9209" width="9.5" style="204"/>
    <col min="9210" max="9210" width="11.875" style="204" customWidth="true"/>
    <col min="9211" max="9211" width="11.625" style="204" customWidth="true"/>
    <col min="9212" max="9457" width="9.5" style="204"/>
    <col min="9458" max="9458" width="43.75" style="204" customWidth="true"/>
    <col min="9459" max="9459" width="25" style="204" customWidth="true"/>
    <col min="9460" max="9460" width="9.5" style="204" customWidth="true"/>
    <col min="9461" max="9461" width="21.875" style="204" customWidth="true"/>
    <col min="9462" max="9462" width="15.125" style="204" customWidth="true"/>
    <col min="9463" max="9463" width="9.5" style="204"/>
    <col min="9464" max="9464" width="11.875" style="204" customWidth="true"/>
    <col min="9465" max="9465" width="9.5" style="204"/>
    <col min="9466" max="9466" width="11.875" style="204" customWidth="true"/>
    <col min="9467" max="9467" width="11.625" style="204" customWidth="true"/>
    <col min="9468" max="9713" width="9.5" style="204"/>
    <col min="9714" max="9714" width="43.75" style="204" customWidth="true"/>
    <col min="9715" max="9715" width="25" style="204" customWidth="true"/>
    <col min="9716" max="9716" width="9.5" style="204" customWidth="true"/>
    <col min="9717" max="9717" width="21.875" style="204" customWidth="true"/>
    <col min="9718" max="9718" width="15.125" style="204" customWidth="true"/>
    <col min="9719" max="9719" width="9.5" style="204"/>
    <col min="9720" max="9720" width="11.875" style="204" customWidth="true"/>
    <col min="9721" max="9721" width="9.5" style="204"/>
    <col min="9722" max="9722" width="11.875" style="204" customWidth="true"/>
    <col min="9723" max="9723" width="11.625" style="204" customWidth="true"/>
    <col min="9724" max="9969" width="9.5" style="204"/>
    <col min="9970" max="9970" width="43.75" style="204" customWidth="true"/>
    <col min="9971" max="9971" width="25" style="204" customWidth="true"/>
    <col min="9972" max="9972" width="9.5" style="204" customWidth="true"/>
    <col min="9973" max="9973" width="21.875" style="204" customWidth="true"/>
    <col min="9974" max="9974" width="15.125" style="204" customWidth="true"/>
    <col min="9975" max="9975" width="9.5" style="204"/>
    <col min="9976" max="9976" width="11.875" style="204" customWidth="true"/>
    <col min="9977" max="9977" width="9.5" style="204"/>
    <col min="9978" max="9978" width="11.875" style="204" customWidth="true"/>
    <col min="9979" max="9979" width="11.625" style="204" customWidth="true"/>
    <col min="9980" max="10225" width="9.5" style="204"/>
    <col min="10226" max="10226" width="43.75" style="204" customWidth="true"/>
    <col min="10227" max="10227" width="25" style="204" customWidth="true"/>
    <col min="10228" max="10228" width="9.5" style="204" customWidth="true"/>
    <col min="10229" max="10229" width="21.875" style="204" customWidth="true"/>
    <col min="10230" max="10230" width="15.125" style="204" customWidth="true"/>
    <col min="10231" max="10231" width="9.5" style="204"/>
    <col min="10232" max="10232" width="11.875" style="204" customWidth="true"/>
    <col min="10233" max="10233" width="9.5" style="204"/>
    <col min="10234" max="10234" width="11.875" style="204" customWidth="true"/>
    <col min="10235" max="10235" width="11.625" style="204" customWidth="true"/>
    <col min="10236" max="10481" width="9.5" style="204"/>
    <col min="10482" max="10482" width="43.75" style="204" customWidth="true"/>
    <col min="10483" max="10483" width="25" style="204" customWidth="true"/>
    <col min="10484" max="10484" width="9.5" style="204" customWidth="true"/>
    <col min="10485" max="10485" width="21.875" style="204" customWidth="true"/>
    <col min="10486" max="10486" width="15.125" style="204" customWidth="true"/>
    <col min="10487" max="10487" width="9.5" style="204"/>
    <col min="10488" max="10488" width="11.875" style="204" customWidth="true"/>
    <col min="10489" max="10489" width="9.5" style="204"/>
    <col min="10490" max="10490" width="11.875" style="204" customWidth="true"/>
    <col min="10491" max="10491" width="11.625" style="204" customWidth="true"/>
    <col min="10492" max="10737" width="9.5" style="204"/>
    <col min="10738" max="10738" width="43.75" style="204" customWidth="true"/>
    <col min="10739" max="10739" width="25" style="204" customWidth="true"/>
    <col min="10740" max="10740" width="9.5" style="204" customWidth="true"/>
    <col min="10741" max="10741" width="21.875" style="204" customWidth="true"/>
    <col min="10742" max="10742" width="15.125" style="204" customWidth="true"/>
    <col min="10743" max="10743" width="9.5" style="204"/>
    <col min="10744" max="10744" width="11.875" style="204" customWidth="true"/>
    <col min="10745" max="10745" width="9.5" style="204"/>
    <col min="10746" max="10746" width="11.875" style="204" customWidth="true"/>
    <col min="10747" max="10747" width="11.625" style="204" customWidth="true"/>
    <col min="10748" max="10993" width="9.5" style="204"/>
    <col min="10994" max="10994" width="43.75" style="204" customWidth="true"/>
    <col min="10995" max="10995" width="25" style="204" customWidth="true"/>
    <col min="10996" max="10996" width="9.5" style="204" customWidth="true"/>
    <col min="10997" max="10997" width="21.875" style="204" customWidth="true"/>
    <col min="10998" max="10998" width="15.125" style="204" customWidth="true"/>
    <col min="10999" max="10999" width="9.5" style="204"/>
    <col min="11000" max="11000" width="11.875" style="204" customWidth="true"/>
    <col min="11001" max="11001" width="9.5" style="204"/>
    <col min="11002" max="11002" width="11.875" style="204" customWidth="true"/>
    <col min="11003" max="11003" width="11.625" style="204" customWidth="true"/>
    <col min="11004" max="11249" width="9.5" style="204"/>
    <col min="11250" max="11250" width="43.75" style="204" customWidth="true"/>
    <col min="11251" max="11251" width="25" style="204" customWidth="true"/>
    <col min="11252" max="11252" width="9.5" style="204" customWidth="true"/>
    <col min="11253" max="11253" width="21.875" style="204" customWidth="true"/>
    <col min="11254" max="11254" width="15.125" style="204" customWidth="true"/>
    <col min="11255" max="11255" width="9.5" style="204"/>
    <col min="11256" max="11256" width="11.875" style="204" customWidth="true"/>
    <col min="11257" max="11257" width="9.5" style="204"/>
    <col min="11258" max="11258" width="11.875" style="204" customWidth="true"/>
    <col min="11259" max="11259" width="11.625" style="204" customWidth="true"/>
    <col min="11260" max="11505" width="9.5" style="204"/>
    <col min="11506" max="11506" width="43.75" style="204" customWidth="true"/>
    <col min="11507" max="11507" width="25" style="204" customWidth="true"/>
    <col min="11508" max="11508" width="9.5" style="204" customWidth="true"/>
    <col min="11509" max="11509" width="21.875" style="204" customWidth="true"/>
    <col min="11510" max="11510" width="15.125" style="204" customWidth="true"/>
    <col min="11511" max="11511" width="9.5" style="204"/>
    <col min="11512" max="11512" width="11.875" style="204" customWidth="true"/>
    <col min="11513" max="11513" width="9.5" style="204"/>
    <col min="11514" max="11514" width="11.875" style="204" customWidth="true"/>
    <col min="11515" max="11515" width="11.625" style="204" customWidth="true"/>
    <col min="11516" max="11761" width="9.5" style="204"/>
    <col min="11762" max="11762" width="43.75" style="204" customWidth="true"/>
    <col min="11763" max="11763" width="25" style="204" customWidth="true"/>
    <col min="11764" max="11764" width="9.5" style="204" customWidth="true"/>
    <col min="11765" max="11765" width="21.875" style="204" customWidth="true"/>
    <col min="11766" max="11766" width="15.125" style="204" customWidth="true"/>
    <col min="11767" max="11767" width="9.5" style="204"/>
    <col min="11768" max="11768" width="11.875" style="204" customWidth="true"/>
    <col min="11769" max="11769" width="9.5" style="204"/>
    <col min="11770" max="11770" width="11.875" style="204" customWidth="true"/>
    <col min="11771" max="11771" width="11.625" style="204" customWidth="true"/>
    <col min="11772" max="12017" width="9.5" style="204"/>
    <col min="12018" max="12018" width="43.75" style="204" customWidth="true"/>
    <col min="12019" max="12019" width="25" style="204" customWidth="true"/>
    <col min="12020" max="12020" width="9.5" style="204" customWidth="true"/>
    <col min="12021" max="12021" width="21.875" style="204" customWidth="true"/>
    <col min="12022" max="12022" width="15.125" style="204" customWidth="true"/>
    <col min="12023" max="12023" width="9.5" style="204"/>
    <col min="12024" max="12024" width="11.875" style="204" customWidth="true"/>
    <col min="12025" max="12025" width="9.5" style="204"/>
    <col min="12026" max="12026" width="11.875" style="204" customWidth="true"/>
    <col min="12027" max="12027" width="11.625" style="204" customWidth="true"/>
    <col min="12028" max="12273" width="9.5" style="204"/>
    <col min="12274" max="12274" width="43.75" style="204" customWidth="true"/>
    <col min="12275" max="12275" width="25" style="204" customWidth="true"/>
    <col min="12276" max="12276" width="9.5" style="204" customWidth="true"/>
    <col min="12277" max="12277" width="21.875" style="204" customWidth="true"/>
    <col min="12278" max="12278" width="15.125" style="204" customWidth="true"/>
    <col min="12279" max="12279" width="9.5" style="204"/>
    <col min="12280" max="12280" width="11.875" style="204" customWidth="true"/>
    <col min="12281" max="12281" width="9.5" style="204"/>
    <col min="12282" max="12282" width="11.875" style="204" customWidth="true"/>
    <col min="12283" max="12283" width="11.625" style="204" customWidth="true"/>
    <col min="12284" max="12529" width="9.5" style="204"/>
    <col min="12530" max="12530" width="43.75" style="204" customWidth="true"/>
    <col min="12531" max="12531" width="25" style="204" customWidth="true"/>
    <col min="12532" max="12532" width="9.5" style="204" customWidth="true"/>
    <col min="12533" max="12533" width="21.875" style="204" customWidth="true"/>
    <col min="12534" max="12534" width="15.125" style="204" customWidth="true"/>
    <col min="12535" max="12535" width="9.5" style="204"/>
    <col min="12536" max="12536" width="11.875" style="204" customWidth="true"/>
    <col min="12537" max="12537" width="9.5" style="204"/>
    <col min="12538" max="12538" width="11.875" style="204" customWidth="true"/>
    <col min="12539" max="12539" width="11.625" style="204" customWidth="true"/>
    <col min="12540" max="12785" width="9.5" style="204"/>
    <col min="12786" max="12786" width="43.75" style="204" customWidth="true"/>
    <col min="12787" max="12787" width="25" style="204" customWidth="true"/>
    <col min="12788" max="12788" width="9.5" style="204" customWidth="true"/>
    <col min="12789" max="12789" width="21.875" style="204" customWidth="true"/>
    <col min="12790" max="12790" width="15.125" style="204" customWidth="true"/>
    <col min="12791" max="12791" width="9.5" style="204"/>
    <col min="12792" max="12792" width="11.875" style="204" customWidth="true"/>
    <col min="12793" max="12793" width="9.5" style="204"/>
    <col min="12794" max="12794" width="11.875" style="204" customWidth="true"/>
    <col min="12795" max="12795" width="11.625" style="204" customWidth="true"/>
    <col min="12796" max="13041" width="9.5" style="204"/>
    <col min="13042" max="13042" width="43.75" style="204" customWidth="true"/>
    <col min="13043" max="13043" width="25" style="204" customWidth="true"/>
    <col min="13044" max="13044" width="9.5" style="204" customWidth="true"/>
    <col min="13045" max="13045" width="21.875" style="204" customWidth="true"/>
    <col min="13046" max="13046" width="15.125" style="204" customWidth="true"/>
    <col min="13047" max="13047" width="9.5" style="204"/>
    <col min="13048" max="13048" width="11.875" style="204" customWidth="true"/>
    <col min="13049" max="13049" width="9.5" style="204"/>
    <col min="13050" max="13050" width="11.875" style="204" customWidth="true"/>
    <col min="13051" max="13051" width="11.625" style="204" customWidth="true"/>
    <col min="13052" max="13297" width="9.5" style="204"/>
    <col min="13298" max="13298" width="43.75" style="204" customWidth="true"/>
    <col min="13299" max="13299" width="25" style="204" customWidth="true"/>
    <col min="13300" max="13300" width="9.5" style="204" customWidth="true"/>
    <col min="13301" max="13301" width="21.875" style="204" customWidth="true"/>
    <col min="13302" max="13302" width="15.125" style="204" customWidth="true"/>
    <col min="13303" max="13303" width="9.5" style="204"/>
    <col min="13304" max="13304" width="11.875" style="204" customWidth="true"/>
    <col min="13305" max="13305" width="9.5" style="204"/>
    <col min="13306" max="13306" width="11.875" style="204" customWidth="true"/>
    <col min="13307" max="13307" width="11.625" style="204" customWidth="true"/>
    <col min="13308" max="13553" width="9.5" style="204"/>
    <col min="13554" max="13554" width="43.75" style="204" customWidth="true"/>
    <col min="13555" max="13555" width="25" style="204" customWidth="true"/>
    <col min="13556" max="13556" width="9.5" style="204" customWidth="true"/>
    <col min="13557" max="13557" width="21.875" style="204" customWidth="true"/>
    <col min="13558" max="13558" width="15.125" style="204" customWidth="true"/>
    <col min="13559" max="13559" width="9.5" style="204"/>
    <col min="13560" max="13560" width="11.875" style="204" customWidth="true"/>
    <col min="13561" max="13561" width="9.5" style="204"/>
    <col min="13562" max="13562" width="11.875" style="204" customWidth="true"/>
    <col min="13563" max="13563" width="11.625" style="204" customWidth="true"/>
    <col min="13564" max="13809" width="9.5" style="204"/>
    <col min="13810" max="13810" width="43.75" style="204" customWidth="true"/>
    <col min="13811" max="13811" width="25" style="204" customWidth="true"/>
    <col min="13812" max="13812" width="9.5" style="204" customWidth="true"/>
    <col min="13813" max="13813" width="21.875" style="204" customWidth="true"/>
    <col min="13814" max="13814" width="15.125" style="204" customWidth="true"/>
    <col min="13815" max="13815" width="9.5" style="204"/>
    <col min="13816" max="13816" width="11.875" style="204" customWidth="true"/>
    <col min="13817" max="13817" width="9.5" style="204"/>
    <col min="13818" max="13818" width="11.875" style="204" customWidth="true"/>
    <col min="13819" max="13819" width="11.625" style="204" customWidth="true"/>
    <col min="13820" max="14065" width="9.5" style="204"/>
    <col min="14066" max="14066" width="43.75" style="204" customWidth="true"/>
    <col min="14067" max="14067" width="25" style="204" customWidth="true"/>
    <col min="14068" max="14068" width="9.5" style="204" customWidth="true"/>
    <col min="14069" max="14069" width="21.875" style="204" customWidth="true"/>
    <col min="14070" max="14070" width="15.125" style="204" customWidth="true"/>
    <col min="14071" max="14071" width="9.5" style="204"/>
    <col min="14072" max="14072" width="11.875" style="204" customWidth="true"/>
    <col min="14073" max="14073" width="9.5" style="204"/>
    <col min="14074" max="14074" width="11.875" style="204" customWidth="true"/>
    <col min="14075" max="14075" width="11.625" style="204" customWidth="true"/>
    <col min="14076" max="14321" width="9.5" style="204"/>
    <col min="14322" max="14322" width="43.75" style="204" customWidth="true"/>
    <col min="14323" max="14323" width="25" style="204" customWidth="true"/>
    <col min="14324" max="14324" width="9.5" style="204" customWidth="true"/>
    <col min="14325" max="14325" width="21.875" style="204" customWidth="true"/>
    <col min="14326" max="14326" width="15.125" style="204" customWidth="true"/>
    <col min="14327" max="14327" width="9.5" style="204"/>
    <col min="14328" max="14328" width="11.875" style="204" customWidth="true"/>
    <col min="14329" max="14329" width="9.5" style="204"/>
    <col min="14330" max="14330" width="11.875" style="204" customWidth="true"/>
    <col min="14331" max="14331" width="11.625" style="204" customWidth="true"/>
    <col min="14332" max="14577" width="9.5" style="204"/>
    <col min="14578" max="14578" width="43.75" style="204" customWidth="true"/>
    <col min="14579" max="14579" width="25" style="204" customWidth="true"/>
    <col min="14580" max="14580" width="9.5" style="204" customWidth="true"/>
    <col min="14581" max="14581" width="21.875" style="204" customWidth="true"/>
    <col min="14582" max="14582" width="15.125" style="204" customWidth="true"/>
    <col min="14583" max="14583" width="9.5" style="204"/>
    <col min="14584" max="14584" width="11.875" style="204" customWidth="true"/>
    <col min="14585" max="14585" width="9.5" style="204"/>
    <col min="14586" max="14586" width="11.875" style="204" customWidth="true"/>
    <col min="14587" max="14587" width="11.625" style="204" customWidth="true"/>
    <col min="14588" max="14833" width="9.5" style="204"/>
    <col min="14834" max="14834" width="43.75" style="204" customWidth="true"/>
    <col min="14835" max="14835" width="25" style="204" customWidth="true"/>
    <col min="14836" max="14836" width="9.5" style="204" customWidth="true"/>
    <col min="14837" max="14837" width="21.875" style="204" customWidth="true"/>
    <col min="14838" max="14838" width="15.125" style="204" customWidth="true"/>
    <col min="14839" max="14839" width="9.5" style="204"/>
    <col min="14840" max="14840" width="11.875" style="204" customWidth="true"/>
    <col min="14841" max="14841" width="9.5" style="204"/>
    <col min="14842" max="14842" width="11.875" style="204" customWidth="true"/>
    <col min="14843" max="14843" width="11.625" style="204" customWidth="true"/>
    <col min="14844" max="15089" width="9.5" style="204"/>
    <col min="15090" max="15090" width="43.75" style="204" customWidth="true"/>
    <col min="15091" max="15091" width="25" style="204" customWidth="true"/>
    <col min="15092" max="15092" width="9.5" style="204" customWidth="true"/>
    <col min="15093" max="15093" width="21.875" style="204" customWidth="true"/>
    <col min="15094" max="15094" width="15.125" style="204" customWidth="true"/>
    <col min="15095" max="15095" width="9.5" style="204"/>
    <col min="15096" max="15096" width="11.875" style="204" customWidth="true"/>
    <col min="15097" max="15097" width="9.5" style="204"/>
    <col min="15098" max="15098" width="11.875" style="204" customWidth="true"/>
    <col min="15099" max="15099" width="11.625" style="204" customWidth="true"/>
    <col min="15100" max="15345" width="9.5" style="204"/>
    <col min="15346" max="15346" width="43.75" style="204" customWidth="true"/>
    <col min="15347" max="15347" width="25" style="204" customWidth="true"/>
    <col min="15348" max="15348" width="9.5" style="204" customWidth="true"/>
    <col min="15349" max="15349" width="21.875" style="204" customWidth="true"/>
    <col min="15350" max="15350" width="15.125" style="204" customWidth="true"/>
    <col min="15351" max="15351" width="9.5" style="204"/>
    <col min="15352" max="15352" width="11.875" style="204" customWidth="true"/>
    <col min="15353" max="15353" width="9.5" style="204"/>
    <col min="15354" max="15354" width="11.875" style="204" customWidth="true"/>
    <col min="15355" max="15355" width="11.625" style="204" customWidth="true"/>
    <col min="15356" max="15601" width="9.5" style="204"/>
    <col min="15602" max="15602" width="43.75" style="204" customWidth="true"/>
    <col min="15603" max="15603" width="25" style="204" customWidth="true"/>
    <col min="15604" max="15604" width="9.5" style="204" customWidth="true"/>
    <col min="15605" max="15605" width="21.875" style="204" customWidth="true"/>
    <col min="15606" max="15606" width="15.125" style="204" customWidth="true"/>
    <col min="15607" max="15607" width="9.5" style="204"/>
    <col min="15608" max="15608" width="11.875" style="204" customWidth="true"/>
    <col min="15609" max="15609" width="9.5" style="204"/>
    <col min="15610" max="15610" width="11.875" style="204" customWidth="true"/>
    <col min="15611" max="15611" width="11.625" style="204" customWidth="true"/>
    <col min="15612" max="15857" width="9.5" style="204"/>
    <col min="15858" max="15858" width="43.75" style="204" customWidth="true"/>
    <col min="15859" max="15859" width="25" style="204" customWidth="true"/>
    <col min="15860" max="15860" width="9.5" style="204" customWidth="true"/>
    <col min="15861" max="15861" width="21.875" style="204" customWidth="true"/>
    <col min="15862" max="15862" width="15.125" style="204" customWidth="true"/>
    <col min="15863" max="15863" width="9.5" style="204"/>
    <col min="15864" max="15864" width="11.875" style="204" customWidth="true"/>
    <col min="15865" max="15865" width="9.5" style="204"/>
    <col min="15866" max="15866" width="11.875" style="204" customWidth="true"/>
    <col min="15867" max="15867" width="11.625" style="204" customWidth="true"/>
    <col min="15868" max="16113" width="9.5" style="204"/>
    <col min="16114" max="16114" width="43.75" style="204" customWidth="true"/>
    <col min="16115" max="16115" width="25" style="204" customWidth="true"/>
    <col min="16116" max="16116" width="9.5" style="204" customWidth="true"/>
    <col min="16117" max="16117" width="21.875" style="204" customWidth="true"/>
    <col min="16118" max="16118" width="15.125" style="204" customWidth="true"/>
    <col min="16119" max="16119" width="9.5" style="204"/>
    <col min="16120" max="16120" width="11.875" style="204" customWidth="true"/>
    <col min="16121" max="16121" width="9.5" style="204"/>
    <col min="16122" max="16122" width="11.875" style="204" customWidth="true"/>
    <col min="16123" max="16123" width="11.625" style="204" customWidth="true"/>
    <col min="16124" max="16384" width="9.5" style="204"/>
  </cols>
  <sheetData>
    <row r="1" ht="20.25" customHeight="true" spans="1:2">
      <c r="A1" s="250" t="s">
        <v>1313</v>
      </c>
      <c r="B1" s="250"/>
    </row>
    <row r="2" customHeight="true" spans="1:2">
      <c r="A2" s="223"/>
      <c r="B2" s="224" t="s">
        <v>56</v>
      </c>
    </row>
    <row r="3" s="156" customFormat="true" customHeight="true" spans="1:2">
      <c r="A3" s="69" t="s">
        <v>57</v>
      </c>
      <c r="B3" s="160" t="s">
        <v>58</v>
      </c>
    </row>
    <row r="4" s="156" customFormat="true" customHeight="true" spans="1:2">
      <c r="A4" s="161" t="s">
        <v>59</v>
      </c>
      <c r="B4" s="165">
        <f>B5+B17+B26+B37+B48+B59+B70+B82+B91+B104+B114+B123+B134+B147+B154+B162+B168+B175+B182+B189+B196+B203+B211+B217+B223+B230+B245</f>
        <v>53542</v>
      </c>
    </row>
    <row r="5" s="156" customFormat="true" customHeight="true" spans="1:2">
      <c r="A5" s="161" t="s">
        <v>60</v>
      </c>
      <c r="B5" s="162">
        <f>SUM(B6:B16)</f>
        <v>1605</v>
      </c>
    </row>
    <row r="6" s="156" customFormat="true" customHeight="true" spans="1:2">
      <c r="A6" s="163" t="s">
        <v>61</v>
      </c>
      <c r="B6" s="162">
        <v>1117</v>
      </c>
    </row>
    <row r="7" s="156" customFormat="true" customHeight="true" spans="1:2">
      <c r="A7" s="163" t="s">
        <v>62</v>
      </c>
      <c r="B7" s="162">
        <v>221</v>
      </c>
    </row>
    <row r="8" s="156" customFormat="true" customHeight="true" spans="1:2">
      <c r="A8" s="163" t="s">
        <v>63</v>
      </c>
      <c r="B8" s="162">
        <v>0</v>
      </c>
    </row>
    <row r="9" s="156" customFormat="true" customHeight="true" spans="1:2">
      <c r="A9" s="163" t="s">
        <v>64</v>
      </c>
      <c r="B9" s="162">
        <v>100</v>
      </c>
    </row>
    <row r="10" s="156" customFormat="true" customHeight="true" spans="1:2">
      <c r="A10" s="163" t="s">
        <v>65</v>
      </c>
      <c r="B10" s="162">
        <v>31</v>
      </c>
    </row>
    <row r="11" s="156" customFormat="true" customHeight="true" spans="1:2">
      <c r="A11" s="163" t="s">
        <v>66</v>
      </c>
      <c r="B11" s="162">
        <v>27</v>
      </c>
    </row>
    <row r="12" s="156" customFormat="true" customHeight="true" spans="1:2">
      <c r="A12" s="163" t="s">
        <v>67</v>
      </c>
      <c r="B12" s="162">
        <v>0</v>
      </c>
    </row>
    <row r="13" s="246" customFormat="true" customHeight="true" spans="1:2">
      <c r="A13" s="163" t="s">
        <v>68</v>
      </c>
      <c r="B13" s="162">
        <v>68</v>
      </c>
    </row>
    <row r="14" s="156" customFormat="true" customHeight="true" spans="1:2">
      <c r="A14" s="163" t="s">
        <v>69</v>
      </c>
      <c r="B14" s="162">
        <v>0</v>
      </c>
    </row>
    <row r="15" s="156" customFormat="true" customHeight="true" spans="1:2">
      <c r="A15" s="163" t="s">
        <v>70</v>
      </c>
      <c r="B15" s="162">
        <v>41</v>
      </c>
    </row>
    <row r="16" s="156" customFormat="true" customHeight="true" spans="1:2">
      <c r="A16" s="163" t="s">
        <v>71</v>
      </c>
      <c r="B16" s="162">
        <v>0</v>
      </c>
    </row>
    <row r="17" s="156" customFormat="true" customHeight="true" spans="1:2">
      <c r="A17" s="161" t="s">
        <v>72</v>
      </c>
      <c r="B17" s="162">
        <f>SUM(B18:B25)</f>
        <v>1744</v>
      </c>
    </row>
    <row r="18" s="156" customFormat="true" customHeight="true" spans="1:2">
      <c r="A18" s="163" t="s">
        <v>61</v>
      </c>
      <c r="B18" s="162">
        <v>1016</v>
      </c>
    </row>
    <row r="19" s="156" customFormat="true" customHeight="true" spans="1:2">
      <c r="A19" s="163" t="s">
        <v>62</v>
      </c>
      <c r="B19" s="162">
        <v>469</v>
      </c>
    </row>
    <row r="20" s="156" customFormat="true" customHeight="true" spans="1:2">
      <c r="A20" s="163" t="s">
        <v>63</v>
      </c>
      <c r="B20" s="162">
        <v>0</v>
      </c>
    </row>
    <row r="21" s="156" customFormat="true" customHeight="true" spans="1:2">
      <c r="A21" s="163" t="s">
        <v>73</v>
      </c>
      <c r="B21" s="162">
        <v>104</v>
      </c>
    </row>
    <row r="22" s="246" customFormat="true" customHeight="true" spans="1:2">
      <c r="A22" s="163" t="s">
        <v>74</v>
      </c>
      <c r="B22" s="162">
        <v>113</v>
      </c>
    </row>
    <row r="23" s="156" customFormat="true" customHeight="true" spans="1:2">
      <c r="A23" s="163" t="s">
        <v>75</v>
      </c>
      <c r="B23" s="162">
        <v>10</v>
      </c>
    </row>
    <row r="24" s="156" customFormat="true" customHeight="true" spans="1:2">
      <c r="A24" s="163" t="s">
        <v>70</v>
      </c>
      <c r="B24" s="162">
        <v>32</v>
      </c>
    </row>
    <row r="25" s="156" customFormat="true" customHeight="true" spans="1:2">
      <c r="A25" s="163" t="s">
        <v>76</v>
      </c>
      <c r="B25" s="162">
        <v>0</v>
      </c>
    </row>
    <row r="26" s="156" customFormat="true" customHeight="true" spans="1:2">
      <c r="A26" s="161" t="s">
        <v>77</v>
      </c>
      <c r="B26" s="162">
        <f>SUM(B27:B36)</f>
        <v>10258</v>
      </c>
    </row>
    <row r="27" s="156" customFormat="true" customHeight="true" spans="1:2">
      <c r="A27" s="163" t="s">
        <v>61</v>
      </c>
      <c r="B27" s="162">
        <v>4577</v>
      </c>
    </row>
    <row r="28" s="156" customFormat="true" customHeight="true" spans="1:2">
      <c r="A28" s="163" t="s">
        <v>62</v>
      </c>
      <c r="B28" s="162">
        <v>3802</v>
      </c>
    </row>
    <row r="29" s="156" customFormat="true" customHeight="true" spans="1:2">
      <c r="A29" s="163" t="s">
        <v>63</v>
      </c>
      <c r="B29" s="162">
        <v>233</v>
      </c>
    </row>
    <row r="30" s="156" customFormat="true" customHeight="true" spans="1:2">
      <c r="A30" s="163" t="s">
        <v>78</v>
      </c>
      <c r="B30" s="162">
        <v>0</v>
      </c>
    </row>
    <row r="31" s="156" customFormat="true" customHeight="true" spans="1:2">
      <c r="A31" s="163" t="s">
        <v>79</v>
      </c>
      <c r="B31" s="162">
        <v>0</v>
      </c>
    </row>
    <row r="32" s="156" customFormat="true" customHeight="true" spans="1:2">
      <c r="A32" s="163" t="s">
        <v>80</v>
      </c>
      <c r="B32" s="162">
        <v>0</v>
      </c>
    </row>
    <row r="33" s="156" customFormat="true" customHeight="true" spans="1:2">
      <c r="A33" s="163" t="s">
        <v>81</v>
      </c>
      <c r="B33" s="162">
        <v>62</v>
      </c>
    </row>
    <row r="34" s="246" customFormat="true" customHeight="true" spans="1:2">
      <c r="A34" s="163" t="s">
        <v>82</v>
      </c>
      <c r="B34" s="162">
        <v>0</v>
      </c>
    </row>
    <row r="35" s="156" customFormat="true" customHeight="true" spans="1:2">
      <c r="A35" s="163" t="s">
        <v>70</v>
      </c>
      <c r="B35" s="162">
        <v>1221</v>
      </c>
    </row>
    <row r="36" s="156" customFormat="true" customHeight="true" spans="1:2">
      <c r="A36" s="163" t="s">
        <v>83</v>
      </c>
      <c r="B36" s="162">
        <v>363</v>
      </c>
    </row>
    <row r="37" s="156" customFormat="true" customHeight="true" spans="1:2">
      <c r="A37" s="161" t="s">
        <v>84</v>
      </c>
      <c r="B37" s="162">
        <f>SUM(B38:B47)</f>
        <v>2244</v>
      </c>
    </row>
    <row r="38" s="156" customFormat="true" customHeight="true" spans="1:2">
      <c r="A38" s="163" t="s">
        <v>61</v>
      </c>
      <c r="B38" s="162">
        <v>1434</v>
      </c>
    </row>
    <row r="39" s="156" customFormat="true" customHeight="true" spans="1:2">
      <c r="A39" s="163" t="s">
        <v>62</v>
      </c>
      <c r="B39" s="162">
        <v>40</v>
      </c>
    </row>
    <row r="40" s="156" customFormat="true" customHeight="true" spans="1:2">
      <c r="A40" s="163" t="s">
        <v>63</v>
      </c>
      <c r="B40" s="162">
        <v>0</v>
      </c>
    </row>
    <row r="41" s="156" customFormat="true" customHeight="true" spans="1:2">
      <c r="A41" s="163" t="s">
        <v>85</v>
      </c>
      <c r="B41" s="162">
        <v>0</v>
      </c>
    </row>
    <row r="42" s="156" customFormat="true" customHeight="true" spans="1:2">
      <c r="A42" s="163" t="s">
        <v>86</v>
      </c>
      <c r="B42" s="162">
        <v>0</v>
      </c>
    </row>
    <row r="43" s="156" customFormat="true" customHeight="true" spans="1:2">
      <c r="A43" s="163" t="s">
        <v>87</v>
      </c>
      <c r="B43" s="162">
        <v>0</v>
      </c>
    </row>
    <row r="44" s="156" customFormat="true" customHeight="true" spans="1:2">
      <c r="A44" s="163" t="s">
        <v>88</v>
      </c>
      <c r="B44" s="162">
        <v>0</v>
      </c>
    </row>
    <row r="45" s="156" customFormat="true" customHeight="true" spans="1:2">
      <c r="A45" s="163" t="s">
        <v>89</v>
      </c>
      <c r="B45" s="162">
        <v>5</v>
      </c>
    </row>
    <row r="46" s="246" customFormat="true" customHeight="true" spans="1:2">
      <c r="A46" s="163" t="s">
        <v>70</v>
      </c>
      <c r="B46" s="162">
        <v>176</v>
      </c>
    </row>
    <row r="47" s="156" customFormat="true" customHeight="true" spans="1:2">
      <c r="A47" s="163" t="s">
        <v>90</v>
      </c>
      <c r="B47" s="162">
        <v>589</v>
      </c>
    </row>
    <row r="48" s="156" customFormat="true" customHeight="true" spans="1:2">
      <c r="A48" s="161" t="s">
        <v>91</v>
      </c>
      <c r="B48" s="162">
        <f>SUM(B49:B58)</f>
        <v>1039</v>
      </c>
    </row>
    <row r="49" s="156" customFormat="true" customHeight="true" spans="1:2">
      <c r="A49" s="163" t="s">
        <v>61</v>
      </c>
      <c r="B49" s="162">
        <v>755</v>
      </c>
    </row>
    <row r="50" s="156" customFormat="true" customHeight="true" spans="1:2">
      <c r="A50" s="163" t="s">
        <v>62</v>
      </c>
      <c r="B50" s="162">
        <v>59</v>
      </c>
    </row>
    <row r="51" s="156" customFormat="true" customHeight="true" spans="1:2">
      <c r="A51" s="163" t="s">
        <v>63</v>
      </c>
      <c r="B51" s="162">
        <v>0</v>
      </c>
    </row>
    <row r="52" s="156" customFormat="true" customHeight="true" spans="1:2">
      <c r="A52" s="163" t="s">
        <v>92</v>
      </c>
      <c r="B52" s="162">
        <v>0</v>
      </c>
    </row>
    <row r="53" s="156" customFormat="true" customHeight="true" spans="1:2">
      <c r="A53" s="163" t="s">
        <v>93</v>
      </c>
      <c r="B53" s="162">
        <v>0</v>
      </c>
    </row>
    <row r="54" s="156" customFormat="true" customHeight="true" spans="1:2">
      <c r="A54" s="163" t="s">
        <v>94</v>
      </c>
      <c r="B54" s="162">
        <v>0</v>
      </c>
    </row>
    <row r="55" s="156" customFormat="true" customHeight="true" spans="1:2">
      <c r="A55" s="163" t="s">
        <v>95</v>
      </c>
      <c r="B55" s="162">
        <v>56</v>
      </c>
    </row>
    <row r="56" s="156" customFormat="true" customHeight="true" spans="1:2">
      <c r="A56" s="163" t="s">
        <v>96</v>
      </c>
      <c r="B56" s="162">
        <v>83</v>
      </c>
    </row>
    <row r="57" s="246" customFormat="true" customHeight="true" spans="1:2">
      <c r="A57" s="163" t="s">
        <v>70</v>
      </c>
      <c r="B57" s="162">
        <v>86</v>
      </c>
    </row>
    <row r="58" s="156" customFormat="true" customHeight="true" spans="1:2">
      <c r="A58" s="163" t="s">
        <v>97</v>
      </c>
      <c r="B58" s="162">
        <v>0</v>
      </c>
    </row>
    <row r="59" s="156" customFormat="true" customHeight="true" spans="1:2">
      <c r="A59" s="161" t="s">
        <v>98</v>
      </c>
      <c r="B59" s="162">
        <f>SUM(B60:B69)</f>
        <v>2692</v>
      </c>
    </row>
    <row r="60" s="156" customFormat="true" customHeight="true" spans="1:2">
      <c r="A60" s="163" t="s">
        <v>61</v>
      </c>
      <c r="B60" s="162">
        <v>1804</v>
      </c>
    </row>
    <row r="61" s="156" customFormat="true" customHeight="true" spans="1:2">
      <c r="A61" s="163" t="s">
        <v>62</v>
      </c>
      <c r="B61" s="162">
        <v>652</v>
      </c>
    </row>
    <row r="62" s="156" customFormat="true" customHeight="true" spans="1:2">
      <c r="A62" s="163" t="s">
        <v>63</v>
      </c>
      <c r="B62" s="162">
        <v>0</v>
      </c>
    </row>
    <row r="63" s="156" customFormat="true" customHeight="true" spans="1:2">
      <c r="A63" s="163" t="s">
        <v>99</v>
      </c>
      <c r="B63" s="162">
        <v>0</v>
      </c>
    </row>
    <row r="64" s="156" customFormat="true" customHeight="true" spans="1:2">
      <c r="A64" s="163" t="s">
        <v>100</v>
      </c>
      <c r="B64" s="162">
        <v>0</v>
      </c>
    </row>
    <row r="65" s="156" customFormat="true" customHeight="true" spans="1:2">
      <c r="A65" s="163" t="s">
        <v>101</v>
      </c>
      <c r="B65" s="162">
        <v>7</v>
      </c>
    </row>
    <row r="66" s="156" customFormat="true" customHeight="true" spans="1:2">
      <c r="A66" s="163" t="s">
        <v>102</v>
      </c>
      <c r="B66" s="162">
        <v>27</v>
      </c>
    </row>
    <row r="67" s="156" customFormat="true" customHeight="true" spans="1:2">
      <c r="A67" s="163" t="s">
        <v>103</v>
      </c>
      <c r="B67" s="162">
        <v>0</v>
      </c>
    </row>
    <row r="68" s="246" customFormat="true" customHeight="true" spans="1:2">
      <c r="A68" s="163" t="s">
        <v>70</v>
      </c>
      <c r="B68" s="162">
        <v>202</v>
      </c>
    </row>
    <row r="69" s="156" customFormat="true" customHeight="true" spans="1:2">
      <c r="A69" s="163" t="s">
        <v>104</v>
      </c>
      <c r="B69" s="162">
        <v>0</v>
      </c>
    </row>
    <row r="70" s="156" customFormat="true" customHeight="true" spans="1:2">
      <c r="A70" s="161" t="s">
        <v>105</v>
      </c>
      <c r="B70" s="162">
        <f>SUM(B71:B81)</f>
        <v>2046</v>
      </c>
    </row>
    <row r="71" s="156" customFormat="true" customHeight="true" spans="1:2">
      <c r="A71" s="163" t="s">
        <v>61</v>
      </c>
      <c r="B71" s="162">
        <v>2046</v>
      </c>
    </row>
    <row r="72" s="156" customFormat="true" customHeight="true" spans="1:2">
      <c r="A72" s="163" t="s">
        <v>62</v>
      </c>
      <c r="B72" s="162"/>
    </row>
    <row r="73" s="156" customFormat="true" customHeight="true" spans="1:2">
      <c r="A73" s="163" t="s">
        <v>63</v>
      </c>
      <c r="B73" s="162"/>
    </row>
    <row r="74" s="156" customFormat="true" customHeight="true" spans="1:2">
      <c r="A74" s="163" t="s">
        <v>106</v>
      </c>
      <c r="B74" s="162"/>
    </row>
    <row r="75" s="156" customFormat="true" customHeight="true" spans="1:2">
      <c r="A75" s="163" t="s">
        <v>107</v>
      </c>
      <c r="B75" s="162"/>
    </row>
    <row r="76" s="156" customFormat="true" customHeight="true" spans="1:2">
      <c r="A76" s="163" t="s">
        <v>108</v>
      </c>
      <c r="B76" s="162"/>
    </row>
    <row r="77" s="156" customFormat="true" customHeight="true" spans="1:2">
      <c r="A77" s="163" t="s">
        <v>109</v>
      </c>
      <c r="B77" s="162"/>
    </row>
    <row r="78" s="156" customFormat="true" customHeight="true" spans="1:2">
      <c r="A78" s="163" t="s">
        <v>110</v>
      </c>
      <c r="B78" s="162"/>
    </row>
    <row r="79" s="156" customFormat="true" customHeight="true" spans="1:2">
      <c r="A79" s="163" t="s">
        <v>102</v>
      </c>
      <c r="B79" s="162"/>
    </row>
    <row r="80" s="246" customFormat="true" customHeight="true" spans="1:2">
      <c r="A80" s="163" t="s">
        <v>70</v>
      </c>
      <c r="B80" s="162"/>
    </row>
    <row r="81" s="156" customFormat="true" customHeight="true" spans="1:2">
      <c r="A81" s="163" t="s">
        <v>111</v>
      </c>
      <c r="B81" s="162"/>
    </row>
    <row r="82" s="156" customFormat="true" customHeight="true" spans="1:2">
      <c r="A82" s="161" t="s">
        <v>112</v>
      </c>
      <c r="B82" s="162">
        <f>SUM(B83:B90)</f>
        <v>1340</v>
      </c>
    </row>
    <row r="83" s="156" customFormat="true" customHeight="true" spans="1:2">
      <c r="A83" s="163" t="s">
        <v>61</v>
      </c>
      <c r="B83" s="162">
        <v>967</v>
      </c>
    </row>
    <row r="84" s="156" customFormat="true" customHeight="true" spans="1:2">
      <c r="A84" s="163" t="s">
        <v>62</v>
      </c>
      <c r="B84" s="162">
        <v>333</v>
      </c>
    </row>
    <row r="85" s="156" customFormat="true" customHeight="true" spans="1:2">
      <c r="A85" s="163" t="s">
        <v>63</v>
      </c>
      <c r="B85" s="162"/>
    </row>
    <row r="86" s="156" customFormat="true" customHeight="true" spans="1:2">
      <c r="A86" s="163" t="s">
        <v>113</v>
      </c>
      <c r="B86" s="162"/>
    </row>
    <row r="87" s="156" customFormat="true" customHeight="true" spans="1:2">
      <c r="A87" s="163" t="s">
        <v>114</v>
      </c>
      <c r="B87" s="162"/>
    </row>
    <row r="88" s="156" customFormat="true" customHeight="true" spans="1:2">
      <c r="A88" s="163" t="s">
        <v>102</v>
      </c>
      <c r="B88" s="162"/>
    </row>
    <row r="89" s="246" customFormat="true" customHeight="true" spans="1:2">
      <c r="A89" s="163" t="s">
        <v>70</v>
      </c>
      <c r="B89" s="162">
        <v>40</v>
      </c>
    </row>
    <row r="90" s="156" customFormat="true" customHeight="true" spans="1:2">
      <c r="A90" s="163" t="s">
        <v>115</v>
      </c>
      <c r="B90" s="162"/>
    </row>
    <row r="91" s="156" customFormat="true" customHeight="true" spans="1:2">
      <c r="A91" s="161" t="s">
        <v>116</v>
      </c>
      <c r="B91" s="162">
        <f>SUM(B92:B103)</f>
        <v>50</v>
      </c>
    </row>
    <row r="92" s="156" customFormat="true" customHeight="true" spans="1:2">
      <c r="A92" s="163" t="s">
        <v>61</v>
      </c>
      <c r="B92" s="162"/>
    </row>
    <row r="93" s="156" customFormat="true" customHeight="true" spans="1:2">
      <c r="A93" s="163" t="s">
        <v>62</v>
      </c>
      <c r="B93" s="162">
        <v>50</v>
      </c>
    </row>
    <row r="94" s="156" customFormat="true" customHeight="true" spans="1:2">
      <c r="A94" s="163" t="s">
        <v>63</v>
      </c>
      <c r="B94" s="162"/>
    </row>
    <row r="95" s="156" customFormat="true" customHeight="true" spans="1:2">
      <c r="A95" s="163" t="s">
        <v>117</v>
      </c>
      <c r="B95" s="162"/>
    </row>
    <row r="96" s="156" customFormat="true" customHeight="true" spans="1:2">
      <c r="A96" s="163" t="s">
        <v>118</v>
      </c>
      <c r="B96" s="162"/>
    </row>
    <row r="97" s="156" customFormat="true" customHeight="true" spans="1:2">
      <c r="A97" s="163" t="s">
        <v>102</v>
      </c>
      <c r="B97" s="162"/>
    </row>
    <row r="98" s="156" customFormat="true" customHeight="true" spans="1:2">
      <c r="A98" s="163" t="s">
        <v>119</v>
      </c>
      <c r="B98" s="162"/>
    </row>
    <row r="99" s="246" customFormat="true" customHeight="true" spans="1:2">
      <c r="A99" s="163" t="s">
        <v>120</v>
      </c>
      <c r="B99" s="162"/>
    </row>
    <row r="100" s="156" customFormat="true" customHeight="true" spans="1:2">
      <c r="A100" s="163" t="s">
        <v>121</v>
      </c>
      <c r="B100" s="162"/>
    </row>
    <row r="101" s="156" customFormat="true" customHeight="true" spans="1:2">
      <c r="A101" s="163" t="s">
        <v>122</v>
      </c>
      <c r="B101" s="162"/>
    </row>
    <row r="102" s="156" customFormat="true" customHeight="true" spans="1:2">
      <c r="A102" s="163" t="s">
        <v>70</v>
      </c>
      <c r="B102" s="162"/>
    </row>
    <row r="103" s="156" customFormat="true" customHeight="true" spans="1:2">
      <c r="A103" s="163" t="s">
        <v>123</v>
      </c>
      <c r="B103" s="162"/>
    </row>
    <row r="104" s="247" customFormat="true" customHeight="true" spans="1:2">
      <c r="A104" s="251" t="s">
        <v>124</v>
      </c>
      <c r="B104" s="252">
        <f>SUM(B105:B113)</f>
        <v>4159</v>
      </c>
    </row>
    <row r="105" s="156" customFormat="true" customHeight="true" spans="1:2">
      <c r="A105" s="163" t="s">
        <v>61</v>
      </c>
      <c r="B105" s="162">
        <v>968</v>
      </c>
    </row>
    <row r="106" s="156" customFormat="true" customHeight="true" spans="1:2">
      <c r="A106" s="163" t="s">
        <v>62</v>
      </c>
      <c r="B106" s="162">
        <v>0</v>
      </c>
    </row>
    <row r="107" s="156" customFormat="true" customHeight="true" spans="1:2">
      <c r="A107" s="163" t="s">
        <v>63</v>
      </c>
      <c r="B107" s="162">
        <v>26</v>
      </c>
    </row>
    <row r="108" s="156" customFormat="true" customHeight="true" spans="1:2">
      <c r="A108" s="163" t="s">
        <v>125</v>
      </c>
      <c r="B108" s="162">
        <v>0</v>
      </c>
    </row>
    <row r="109" s="156" customFormat="true" customHeight="true" spans="1:2">
      <c r="A109" s="163" t="s">
        <v>126</v>
      </c>
      <c r="B109" s="162">
        <v>0</v>
      </c>
    </row>
    <row r="110" s="156" customFormat="true" customHeight="true" spans="1:2">
      <c r="A110" s="163" t="s">
        <v>127</v>
      </c>
      <c r="B110" s="162">
        <v>0</v>
      </c>
    </row>
    <row r="111" s="156" customFormat="true" customHeight="true" spans="1:2">
      <c r="A111" s="163" t="s">
        <v>128</v>
      </c>
      <c r="B111" s="162">
        <v>0</v>
      </c>
    </row>
    <row r="112" s="156" customFormat="true" customHeight="true" spans="1:2">
      <c r="A112" s="163" t="s">
        <v>70</v>
      </c>
      <c r="B112" s="162">
        <v>402</v>
      </c>
    </row>
    <row r="113" s="156" customFormat="true" customHeight="true" spans="1:2">
      <c r="A113" s="163" t="s">
        <v>129</v>
      </c>
      <c r="B113" s="162">
        <v>2763</v>
      </c>
    </row>
    <row r="114" s="246" customFormat="true" customHeight="true" spans="1:2">
      <c r="A114" s="161" t="s">
        <v>130</v>
      </c>
      <c r="B114" s="162">
        <f>SUM(B115:B122)</f>
        <v>2487</v>
      </c>
    </row>
    <row r="115" s="156" customFormat="true" customHeight="true" spans="1:2">
      <c r="A115" s="163" t="s">
        <v>61</v>
      </c>
      <c r="B115" s="162">
        <v>1564</v>
      </c>
    </row>
    <row r="116" s="156" customFormat="true" customHeight="true" spans="1:2">
      <c r="A116" s="163" t="s">
        <v>62</v>
      </c>
      <c r="B116" s="162">
        <v>305</v>
      </c>
    </row>
    <row r="117" s="156" customFormat="true" customHeight="true" spans="1:2">
      <c r="A117" s="163" t="s">
        <v>63</v>
      </c>
      <c r="B117" s="162">
        <v>0</v>
      </c>
    </row>
    <row r="118" s="156" customFormat="true" customHeight="true" spans="1:2">
      <c r="A118" s="163" t="s">
        <v>131</v>
      </c>
      <c r="B118" s="162">
        <v>100</v>
      </c>
    </row>
    <row r="119" s="156" customFormat="true" customHeight="true" spans="1:2">
      <c r="A119" s="163" t="s">
        <v>132</v>
      </c>
      <c r="B119" s="162">
        <v>7</v>
      </c>
    </row>
    <row r="120" s="156" customFormat="true" customHeight="true" spans="1:2">
      <c r="A120" s="163" t="s">
        <v>133</v>
      </c>
      <c r="B120" s="162">
        <v>246</v>
      </c>
    </row>
    <row r="121" s="156" customFormat="true" customHeight="true" spans="1:2">
      <c r="A121" s="163" t="s">
        <v>70</v>
      </c>
      <c r="B121" s="162">
        <v>130</v>
      </c>
    </row>
    <row r="122" s="156" customFormat="true" customHeight="true" spans="1:2">
      <c r="A122" s="163" t="s">
        <v>134</v>
      </c>
      <c r="B122" s="162">
        <v>135</v>
      </c>
    </row>
    <row r="123" s="246" customFormat="true" customHeight="true" spans="1:2">
      <c r="A123" s="161" t="s">
        <v>135</v>
      </c>
      <c r="B123" s="162">
        <f>SUM(B124:B133)</f>
        <v>2641</v>
      </c>
    </row>
    <row r="124" s="156" customFormat="true" customHeight="true" spans="1:2">
      <c r="A124" s="163" t="s">
        <v>61</v>
      </c>
      <c r="B124" s="162">
        <v>2306</v>
      </c>
    </row>
    <row r="125" s="156" customFormat="true" customHeight="true" spans="1:2">
      <c r="A125" s="163" t="s">
        <v>62</v>
      </c>
      <c r="B125" s="162">
        <v>56</v>
      </c>
    </row>
    <row r="126" s="156" customFormat="true" customHeight="true" spans="1:2">
      <c r="A126" s="163" t="s">
        <v>63</v>
      </c>
      <c r="B126" s="162">
        <v>0</v>
      </c>
    </row>
    <row r="127" s="156" customFormat="true" customHeight="true" spans="1:2">
      <c r="A127" s="163" t="s">
        <v>136</v>
      </c>
      <c r="B127" s="162">
        <v>0</v>
      </c>
    </row>
    <row r="128" s="156" customFormat="true" customHeight="true" spans="1:2">
      <c r="A128" s="163" t="s">
        <v>137</v>
      </c>
      <c r="B128" s="162">
        <v>0</v>
      </c>
    </row>
    <row r="129" s="156" customFormat="true" customHeight="true" spans="1:2">
      <c r="A129" s="163" t="s">
        <v>138</v>
      </c>
      <c r="B129" s="162">
        <v>0</v>
      </c>
    </row>
    <row r="130" s="156" customFormat="true" customHeight="true" spans="1:2">
      <c r="A130" s="163" t="s">
        <v>139</v>
      </c>
      <c r="B130" s="162">
        <v>0</v>
      </c>
    </row>
    <row r="131" s="156" customFormat="true" customHeight="true" spans="1:2">
      <c r="A131" s="163" t="s">
        <v>140</v>
      </c>
      <c r="B131" s="162">
        <v>0</v>
      </c>
    </row>
    <row r="132" s="156" customFormat="true" customHeight="true" spans="1:2">
      <c r="A132" s="163" t="s">
        <v>70</v>
      </c>
      <c r="B132" s="162">
        <v>241</v>
      </c>
    </row>
    <row r="133" s="156" customFormat="true" customHeight="true" spans="1:2">
      <c r="A133" s="163" t="s">
        <v>141</v>
      </c>
      <c r="B133" s="162">
        <v>38</v>
      </c>
    </row>
    <row r="134" s="246" customFormat="true" customHeight="true" spans="1:2">
      <c r="A134" s="161" t="s">
        <v>142</v>
      </c>
      <c r="B134" s="162">
        <f>SUM(B135:B146)</f>
        <v>246</v>
      </c>
    </row>
    <row r="135" s="156" customFormat="true" customHeight="true" spans="1:2">
      <c r="A135" s="163" t="s">
        <v>61</v>
      </c>
      <c r="B135" s="162">
        <v>0</v>
      </c>
    </row>
    <row r="136" s="156" customFormat="true" customHeight="true" spans="1:2">
      <c r="A136" s="163" t="s">
        <v>62</v>
      </c>
      <c r="B136" s="162">
        <v>0</v>
      </c>
    </row>
    <row r="137" s="156" customFormat="true" customHeight="true" spans="1:2">
      <c r="A137" s="163" t="s">
        <v>63</v>
      </c>
      <c r="B137" s="162">
        <v>0</v>
      </c>
    </row>
    <row r="138" s="156" customFormat="true" customHeight="true" spans="1:2">
      <c r="A138" s="163" t="s">
        <v>143</v>
      </c>
      <c r="B138" s="162">
        <v>0</v>
      </c>
    </row>
    <row r="139" s="156" customFormat="true" customHeight="true" spans="1:2">
      <c r="A139" s="163" t="s">
        <v>144</v>
      </c>
      <c r="B139" s="162">
        <v>0</v>
      </c>
    </row>
    <row r="140" s="247" customFormat="true" customHeight="true" spans="1:2">
      <c r="A140" s="253" t="s">
        <v>145</v>
      </c>
      <c r="B140" s="252">
        <v>83</v>
      </c>
    </row>
    <row r="141" s="156" customFormat="true" customHeight="true" spans="1:2">
      <c r="A141" s="163" t="s">
        <v>146</v>
      </c>
      <c r="B141" s="162">
        <v>0</v>
      </c>
    </row>
    <row r="142" s="156" customFormat="true" customHeight="true" spans="1:2">
      <c r="A142" s="163" t="s">
        <v>147</v>
      </c>
      <c r="B142" s="162">
        <v>0</v>
      </c>
    </row>
    <row r="143" s="156" customFormat="true" customHeight="true" spans="1:2">
      <c r="A143" s="163" t="s">
        <v>148</v>
      </c>
      <c r="B143" s="162">
        <v>0</v>
      </c>
    </row>
    <row r="144" s="156" customFormat="true" customHeight="true" spans="1:2">
      <c r="A144" s="163" t="s">
        <v>149</v>
      </c>
      <c r="B144" s="162">
        <v>0</v>
      </c>
    </row>
    <row r="145" s="156" customFormat="true" customHeight="true" spans="1:2">
      <c r="A145" s="163" t="s">
        <v>70</v>
      </c>
      <c r="B145" s="162">
        <v>0</v>
      </c>
    </row>
    <row r="146" s="246" customFormat="true" customHeight="true" spans="1:2">
      <c r="A146" s="163" t="s">
        <v>150</v>
      </c>
      <c r="B146" s="162">
        <v>163</v>
      </c>
    </row>
    <row r="147" s="156" customFormat="true" customHeight="true" spans="1:2">
      <c r="A147" s="161" t="s">
        <v>151</v>
      </c>
      <c r="B147" s="162">
        <f>SUM(B148:B153)</f>
        <v>560</v>
      </c>
    </row>
    <row r="148" s="156" customFormat="true" customHeight="true" spans="1:2">
      <c r="A148" s="163" t="s">
        <v>61</v>
      </c>
      <c r="B148" s="162">
        <v>406</v>
      </c>
    </row>
    <row r="149" s="156" customFormat="true" customHeight="true" spans="1:2">
      <c r="A149" s="163" t="s">
        <v>62</v>
      </c>
      <c r="B149" s="162"/>
    </row>
    <row r="150" s="156" customFormat="true" customHeight="true" spans="1:2">
      <c r="A150" s="163" t="s">
        <v>63</v>
      </c>
      <c r="B150" s="162"/>
    </row>
    <row r="151" s="156" customFormat="true" customHeight="true" spans="1:2">
      <c r="A151" s="163" t="s">
        <v>152</v>
      </c>
      <c r="B151" s="162"/>
    </row>
    <row r="152" s="156" customFormat="true" customHeight="true" spans="1:2">
      <c r="A152" s="163" t="s">
        <v>70</v>
      </c>
      <c r="B152" s="162">
        <v>97</v>
      </c>
    </row>
    <row r="153" s="156" customFormat="true" customHeight="true" spans="1:2">
      <c r="A153" s="163" t="s">
        <v>153</v>
      </c>
      <c r="B153" s="162">
        <v>57</v>
      </c>
    </row>
    <row r="154" s="156" customFormat="true" customHeight="true" spans="1:2">
      <c r="A154" s="161" t="s">
        <v>154</v>
      </c>
      <c r="B154" s="162">
        <f>SUM(B155:B161)</f>
        <v>0</v>
      </c>
    </row>
    <row r="155" s="156" customFormat="true" customHeight="true" spans="1:2">
      <c r="A155" s="163" t="s">
        <v>61</v>
      </c>
      <c r="B155" s="162">
        <v>0</v>
      </c>
    </row>
    <row r="156" s="246" customFormat="true" customHeight="true" spans="1:2">
      <c r="A156" s="163" t="s">
        <v>62</v>
      </c>
      <c r="B156" s="162">
        <v>0</v>
      </c>
    </row>
    <row r="157" s="156" customFormat="true" customHeight="true" spans="1:2">
      <c r="A157" s="163" t="s">
        <v>63</v>
      </c>
      <c r="B157" s="162">
        <v>0</v>
      </c>
    </row>
    <row r="158" s="156" customFormat="true" customHeight="true" spans="1:2">
      <c r="A158" s="163" t="s">
        <v>155</v>
      </c>
      <c r="B158" s="162">
        <v>0</v>
      </c>
    </row>
    <row r="159" s="156" customFormat="true" customHeight="true" spans="1:2">
      <c r="A159" s="163" t="s">
        <v>156</v>
      </c>
      <c r="B159" s="162">
        <v>0</v>
      </c>
    </row>
    <row r="160" s="156" customFormat="true" customHeight="true" spans="1:2">
      <c r="A160" s="163" t="s">
        <v>70</v>
      </c>
      <c r="B160" s="162">
        <v>0</v>
      </c>
    </row>
    <row r="161" s="156" customFormat="true" customHeight="true" spans="1:2">
      <c r="A161" s="163" t="s">
        <v>157</v>
      </c>
      <c r="B161" s="162">
        <v>0</v>
      </c>
    </row>
    <row r="162" s="156" customFormat="true" customHeight="true" spans="1:2">
      <c r="A162" s="161" t="s">
        <v>158</v>
      </c>
      <c r="B162" s="162">
        <f>SUM(B163:B167)</f>
        <v>549</v>
      </c>
    </row>
    <row r="163" s="156" customFormat="true" customHeight="true" spans="1:2">
      <c r="A163" s="163" t="s">
        <v>61</v>
      </c>
      <c r="B163" s="162">
        <v>434</v>
      </c>
    </row>
    <row r="164" s="156" customFormat="true" customHeight="true" spans="1:2">
      <c r="A164" s="163" t="s">
        <v>62</v>
      </c>
      <c r="B164" s="162"/>
    </row>
    <row r="165" s="156" customFormat="true" customHeight="true" spans="1:2">
      <c r="A165" s="163" t="s">
        <v>63</v>
      </c>
      <c r="B165" s="162"/>
    </row>
    <row r="166" s="156" customFormat="true" customHeight="true" spans="1:2">
      <c r="A166" s="163" t="s">
        <v>159</v>
      </c>
      <c r="B166" s="162">
        <v>109</v>
      </c>
    </row>
    <row r="167" s="156" customFormat="true" customHeight="true" spans="1:2">
      <c r="A167" s="163" t="s">
        <v>160</v>
      </c>
      <c r="B167" s="162">
        <v>6</v>
      </c>
    </row>
    <row r="168" s="156" customFormat="true" customHeight="true" spans="1:2">
      <c r="A168" s="161" t="s">
        <v>161</v>
      </c>
      <c r="B168" s="162">
        <f>SUM(B169:B174)</f>
        <v>249</v>
      </c>
    </row>
    <row r="169" s="246" customFormat="true" customHeight="true" spans="1:2">
      <c r="A169" s="163" t="s">
        <v>61</v>
      </c>
      <c r="B169" s="162">
        <v>15</v>
      </c>
    </row>
    <row r="170" s="156" customFormat="true" customHeight="true" spans="1:2">
      <c r="A170" s="163" t="s">
        <v>62</v>
      </c>
      <c r="B170" s="162">
        <v>234</v>
      </c>
    </row>
    <row r="171" s="156" customFormat="true" customHeight="true" spans="1:2">
      <c r="A171" s="163" t="s">
        <v>63</v>
      </c>
      <c r="B171" s="162"/>
    </row>
    <row r="172" s="156" customFormat="true" customHeight="true" spans="1:2">
      <c r="A172" s="163" t="s">
        <v>75</v>
      </c>
      <c r="B172" s="162"/>
    </row>
    <row r="173" s="156" customFormat="true" customHeight="true" spans="1:2">
      <c r="A173" s="163" t="s">
        <v>70</v>
      </c>
      <c r="B173" s="162"/>
    </row>
    <row r="174" s="156" customFormat="true" customHeight="true" spans="1:2">
      <c r="A174" s="163" t="s">
        <v>162</v>
      </c>
      <c r="B174" s="162"/>
    </row>
    <row r="175" s="156" customFormat="true" customHeight="true" spans="1:2">
      <c r="A175" s="161" t="s">
        <v>163</v>
      </c>
      <c r="B175" s="162">
        <f>SUM(B176:B181)</f>
        <v>2378</v>
      </c>
    </row>
    <row r="176" s="246" customFormat="true" customHeight="true" spans="1:2">
      <c r="A176" s="163" t="s">
        <v>61</v>
      </c>
      <c r="B176" s="162">
        <v>584</v>
      </c>
    </row>
    <row r="177" s="156" customFormat="true" customHeight="true" spans="1:2">
      <c r="A177" s="163" t="s">
        <v>62</v>
      </c>
      <c r="B177" s="162">
        <v>443</v>
      </c>
    </row>
    <row r="178" s="156" customFormat="true" customHeight="true" spans="1:2">
      <c r="A178" s="163" t="s">
        <v>63</v>
      </c>
      <c r="B178" s="162">
        <v>0</v>
      </c>
    </row>
    <row r="179" s="156" customFormat="true" customHeight="true" spans="1:2">
      <c r="A179" s="163" t="s">
        <v>164</v>
      </c>
      <c r="B179" s="162">
        <v>138</v>
      </c>
    </row>
    <row r="180" s="156" customFormat="true" customHeight="true" spans="1:2">
      <c r="A180" s="163" t="s">
        <v>70</v>
      </c>
      <c r="B180" s="162">
        <v>368</v>
      </c>
    </row>
    <row r="181" s="156" customFormat="true" customHeight="true" spans="1:2">
      <c r="A181" s="163" t="s">
        <v>165</v>
      </c>
      <c r="B181" s="162">
        <v>845</v>
      </c>
    </row>
    <row r="182" s="156" customFormat="true" customHeight="true" spans="1:2">
      <c r="A182" s="161" t="s">
        <v>166</v>
      </c>
      <c r="B182" s="162">
        <f>SUM(B183:B188)</f>
        <v>4699</v>
      </c>
    </row>
    <row r="183" s="246" customFormat="true" customHeight="true" spans="1:2">
      <c r="A183" s="163" t="s">
        <v>61</v>
      </c>
      <c r="B183" s="162">
        <v>3680</v>
      </c>
    </row>
    <row r="184" s="156" customFormat="true" customHeight="true" spans="1:2">
      <c r="A184" s="163" t="s">
        <v>62</v>
      </c>
      <c r="B184" s="162">
        <v>993</v>
      </c>
    </row>
    <row r="185" s="156" customFormat="true" customHeight="true" spans="1:2">
      <c r="A185" s="163" t="s">
        <v>63</v>
      </c>
      <c r="B185" s="162">
        <v>0</v>
      </c>
    </row>
    <row r="186" s="156" customFormat="true" customHeight="true" spans="1:2">
      <c r="A186" s="163" t="s">
        <v>167</v>
      </c>
      <c r="B186" s="162">
        <v>0</v>
      </c>
    </row>
    <row r="187" s="156" customFormat="true" customHeight="true" spans="1:2">
      <c r="A187" s="163" t="s">
        <v>70</v>
      </c>
      <c r="B187" s="162">
        <v>15</v>
      </c>
    </row>
    <row r="188" s="156" customFormat="true" customHeight="true" spans="1:2">
      <c r="A188" s="163" t="s">
        <v>168</v>
      </c>
      <c r="B188" s="162">
        <v>11</v>
      </c>
    </row>
    <row r="189" s="156" customFormat="true" customHeight="true" spans="1:2">
      <c r="A189" s="161" t="s">
        <v>169</v>
      </c>
      <c r="B189" s="162">
        <f>SUM(B190:B195)</f>
        <v>2421</v>
      </c>
    </row>
    <row r="190" s="156" customFormat="true" customHeight="true" spans="1:2">
      <c r="A190" s="163" t="s">
        <v>61</v>
      </c>
      <c r="B190" s="162">
        <v>1292</v>
      </c>
    </row>
    <row r="191" s="156" customFormat="true" customHeight="true" spans="1:2">
      <c r="A191" s="163" t="s">
        <v>62</v>
      </c>
      <c r="B191" s="162">
        <v>431</v>
      </c>
    </row>
    <row r="192" s="246" customFormat="true" customHeight="true" spans="1:2">
      <c r="A192" s="163" t="s">
        <v>63</v>
      </c>
      <c r="B192" s="162">
        <v>0</v>
      </c>
    </row>
    <row r="193" s="156" customFormat="true" customHeight="true" spans="1:2">
      <c r="A193" s="163" t="s">
        <v>170</v>
      </c>
      <c r="B193" s="162">
        <v>0</v>
      </c>
    </row>
    <row r="194" s="156" customFormat="true" customHeight="true" spans="1:2">
      <c r="A194" s="163" t="s">
        <v>70</v>
      </c>
      <c r="B194" s="162">
        <v>85</v>
      </c>
    </row>
    <row r="195" s="156" customFormat="true" customHeight="true" spans="1:2">
      <c r="A195" s="163" t="s">
        <v>171</v>
      </c>
      <c r="B195" s="162">
        <v>613</v>
      </c>
    </row>
    <row r="196" s="156" customFormat="true" customHeight="true" spans="1:2">
      <c r="A196" s="161" t="s">
        <v>172</v>
      </c>
      <c r="B196" s="162">
        <f>SUM(B197:B202)</f>
        <v>2142</v>
      </c>
    </row>
    <row r="197" s="156" customFormat="true" customHeight="true" spans="1:2">
      <c r="A197" s="163" t="s">
        <v>61</v>
      </c>
      <c r="B197" s="162">
        <v>678</v>
      </c>
    </row>
    <row r="198" s="246" customFormat="true" customHeight="true" spans="1:2">
      <c r="A198" s="163" t="s">
        <v>62</v>
      </c>
      <c r="B198" s="162">
        <v>417</v>
      </c>
    </row>
    <row r="199" s="156" customFormat="true" customHeight="true" spans="1:2">
      <c r="A199" s="163" t="s">
        <v>63</v>
      </c>
      <c r="B199" s="162">
        <v>0</v>
      </c>
    </row>
    <row r="200" s="156" customFormat="true" customHeight="true" spans="1:2">
      <c r="A200" s="163" t="s">
        <v>173</v>
      </c>
      <c r="B200" s="162">
        <v>0</v>
      </c>
    </row>
    <row r="201" s="156" customFormat="true" customHeight="true" spans="1:2">
      <c r="A201" s="163" t="s">
        <v>70</v>
      </c>
      <c r="B201" s="162">
        <v>184</v>
      </c>
    </row>
    <row r="202" s="156" customFormat="true" customHeight="true" spans="1:2">
      <c r="A202" s="163" t="s">
        <v>174</v>
      </c>
      <c r="B202" s="162">
        <v>863</v>
      </c>
    </row>
    <row r="203" s="156" customFormat="true" customHeight="true" spans="1:2">
      <c r="A203" s="161" t="s">
        <v>175</v>
      </c>
      <c r="B203" s="162">
        <f>SUM(B204:B210)</f>
        <v>1405</v>
      </c>
    </row>
    <row r="204" s="156" customFormat="true" customHeight="true" spans="1:2">
      <c r="A204" s="163" t="s">
        <v>61</v>
      </c>
      <c r="B204" s="162">
        <v>1243</v>
      </c>
    </row>
    <row r="205" s="246" customFormat="true" customHeight="true" spans="1:2">
      <c r="A205" s="163" t="s">
        <v>62</v>
      </c>
      <c r="B205" s="162">
        <v>72</v>
      </c>
    </row>
    <row r="206" s="156" customFormat="true" customHeight="true" spans="1:2">
      <c r="A206" s="163" t="s">
        <v>63</v>
      </c>
      <c r="B206" s="162">
        <v>0</v>
      </c>
    </row>
    <row r="207" s="156" customFormat="true" customHeight="true" spans="1:2">
      <c r="A207" s="163" t="s">
        <v>176</v>
      </c>
      <c r="B207" s="162">
        <v>0</v>
      </c>
    </row>
    <row r="208" s="156" customFormat="true" customHeight="true" spans="1:2">
      <c r="A208" s="163" t="s">
        <v>177</v>
      </c>
      <c r="B208" s="162">
        <v>4</v>
      </c>
    </row>
    <row r="209" s="156" customFormat="true" customHeight="true" spans="1:2">
      <c r="A209" s="163" t="s">
        <v>70</v>
      </c>
      <c r="B209" s="162">
        <v>86</v>
      </c>
    </row>
    <row r="210" s="156" customFormat="true" customHeight="true" spans="1:2">
      <c r="A210" s="163" t="s">
        <v>178</v>
      </c>
      <c r="B210" s="162">
        <v>0</v>
      </c>
    </row>
    <row r="211" s="156" customFormat="true" customHeight="true" spans="1:2">
      <c r="A211" s="161" t="s">
        <v>179</v>
      </c>
      <c r="B211" s="162">
        <f>SUM(B212:B216)</f>
        <v>0</v>
      </c>
    </row>
    <row r="212" s="156" customFormat="true" customHeight="true" spans="1:2">
      <c r="A212" s="163" t="s">
        <v>61</v>
      </c>
      <c r="B212" s="162">
        <v>0</v>
      </c>
    </row>
    <row r="213" s="246" customFormat="true" customHeight="true" spans="1:2">
      <c r="A213" s="163" t="s">
        <v>62</v>
      </c>
      <c r="B213" s="162">
        <v>0</v>
      </c>
    </row>
    <row r="214" s="156" customFormat="true" customHeight="true" spans="1:2">
      <c r="A214" s="163" t="s">
        <v>63</v>
      </c>
      <c r="B214" s="162">
        <v>0</v>
      </c>
    </row>
    <row r="215" s="156" customFormat="true" customHeight="true" spans="1:2">
      <c r="A215" s="163" t="s">
        <v>70</v>
      </c>
      <c r="B215" s="162">
        <v>0</v>
      </c>
    </row>
    <row r="216" s="156" customFormat="true" customHeight="true" spans="1:2">
      <c r="A216" s="163" t="s">
        <v>180</v>
      </c>
      <c r="B216" s="162">
        <v>0</v>
      </c>
    </row>
    <row r="217" s="156" customFormat="true" customHeight="true" spans="1:2">
      <c r="A217" s="161" t="s">
        <v>181</v>
      </c>
      <c r="B217" s="162">
        <f>SUM(B218:B222)</f>
        <v>0</v>
      </c>
    </row>
    <row r="218" s="156" customFormat="true" customHeight="true" spans="1:2">
      <c r="A218" s="163" t="s">
        <v>61</v>
      </c>
      <c r="B218" s="162">
        <v>0</v>
      </c>
    </row>
    <row r="219" s="156" customFormat="true" customHeight="true" spans="1:2">
      <c r="A219" s="163" t="s">
        <v>62</v>
      </c>
      <c r="B219" s="162">
        <v>0</v>
      </c>
    </row>
    <row r="220" s="246" customFormat="true" customHeight="true" spans="1:2">
      <c r="A220" s="163" t="s">
        <v>63</v>
      </c>
      <c r="B220" s="162">
        <v>0</v>
      </c>
    </row>
    <row r="221" s="156" customFormat="true" customHeight="true" spans="1:2">
      <c r="A221" s="163" t="s">
        <v>70</v>
      </c>
      <c r="B221" s="162">
        <v>0</v>
      </c>
    </row>
    <row r="222" s="156" customFormat="true" customHeight="true" spans="1:2">
      <c r="A222" s="163" t="s">
        <v>182</v>
      </c>
      <c r="B222" s="162">
        <v>0</v>
      </c>
    </row>
    <row r="223" s="156" customFormat="true" customHeight="true" spans="1:2">
      <c r="A223" s="161" t="s">
        <v>183</v>
      </c>
      <c r="B223" s="162">
        <f>SUM(B224:B229)</f>
        <v>0</v>
      </c>
    </row>
    <row r="224" s="156" customFormat="true" customHeight="true" spans="1:2">
      <c r="A224" s="163" t="s">
        <v>61</v>
      </c>
      <c r="B224" s="162">
        <v>0</v>
      </c>
    </row>
    <row r="225" s="156" customFormat="true" customHeight="true" spans="1:2">
      <c r="A225" s="163" t="s">
        <v>62</v>
      </c>
      <c r="B225" s="162">
        <v>0</v>
      </c>
    </row>
    <row r="226" s="246" customFormat="true" customHeight="true" spans="1:2">
      <c r="A226" s="163" t="s">
        <v>63</v>
      </c>
      <c r="B226" s="162">
        <v>0</v>
      </c>
    </row>
    <row r="227" s="156" customFormat="true" customHeight="true" spans="1:2">
      <c r="A227" s="163" t="s">
        <v>184</v>
      </c>
      <c r="B227" s="162">
        <v>0</v>
      </c>
    </row>
    <row r="228" s="156" customFormat="true" customHeight="true" spans="1:2">
      <c r="A228" s="163" t="s">
        <v>70</v>
      </c>
      <c r="B228" s="162">
        <v>0</v>
      </c>
    </row>
    <row r="229" s="156" customFormat="true" customHeight="true" spans="1:2">
      <c r="A229" s="163" t="s">
        <v>185</v>
      </c>
      <c r="B229" s="162">
        <v>0</v>
      </c>
    </row>
    <row r="230" s="156" customFormat="true" customHeight="true" spans="1:2">
      <c r="A230" s="161" t="s">
        <v>186</v>
      </c>
      <c r="B230" s="162">
        <f>SUM(B231:B244)</f>
        <v>6020</v>
      </c>
    </row>
    <row r="231" s="156" customFormat="true" customHeight="true" spans="1:2">
      <c r="A231" s="163" t="s">
        <v>61</v>
      </c>
      <c r="B231" s="162">
        <v>3104</v>
      </c>
    </row>
    <row r="232" s="246" customFormat="true" customHeight="true" spans="1:2">
      <c r="A232" s="163" t="s">
        <v>62</v>
      </c>
      <c r="B232" s="162">
        <v>526</v>
      </c>
    </row>
    <row r="233" s="156" customFormat="true" customHeight="true" spans="1:2">
      <c r="A233" s="163" t="s">
        <v>63</v>
      </c>
      <c r="B233" s="162">
        <v>0</v>
      </c>
    </row>
    <row r="234" s="156" customFormat="true" customHeight="true" spans="1:2">
      <c r="A234" s="163" t="s">
        <v>187</v>
      </c>
      <c r="B234" s="162">
        <v>0</v>
      </c>
    </row>
    <row r="235" s="156" customFormat="true" customHeight="true" spans="1:2">
      <c r="A235" s="163" t="s">
        <v>188</v>
      </c>
      <c r="B235" s="162">
        <v>0</v>
      </c>
    </row>
    <row r="236" s="156" customFormat="true" customHeight="true" spans="1:2">
      <c r="A236" s="163" t="s">
        <v>102</v>
      </c>
      <c r="B236" s="162">
        <v>0</v>
      </c>
    </row>
    <row r="237" s="156" customFormat="true" customHeight="true" spans="1:2">
      <c r="A237" s="163" t="s">
        <v>189</v>
      </c>
      <c r="B237" s="162">
        <v>0</v>
      </c>
    </row>
    <row r="238" s="246" customFormat="true" customHeight="true" spans="1:2">
      <c r="A238" s="163" t="s">
        <v>190</v>
      </c>
      <c r="B238" s="162">
        <v>139</v>
      </c>
    </row>
    <row r="239" s="156" customFormat="true" customHeight="true" spans="1:2">
      <c r="A239" s="163" t="s">
        <v>191</v>
      </c>
      <c r="B239" s="162">
        <v>0</v>
      </c>
    </row>
    <row r="240" s="156" customFormat="true" customHeight="true" spans="1:2">
      <c r="A240" s="163" t="s">
        <v>192</v>
      </c>
      <c r="B240" s="162">
        <v>0</v>
      </c>
    </row>
    <row r="241" s="156" customFormat="true" customHeight="true" spans="1:2">
      <c r="A241" s="163" t="s">
        <v>193</v>
      </c>
      <c r="B241" s="162">
        <v>0</v>
      </c>
    </row>
    <row r="242" s="156" customFormat="true" customHeight="true" spans="1:2">
      <c r="A242" s="163" t="s">
        <v>194</v>
      </c>
      <c r="B242" s="162">
        <v>45</v>
      </c>
    </row>
    <row r="243" s="156" customFormat="true" customHeight="true" spans="1:2">
      <c r="A243" s="163" t="s">
        <v>70</v>
      </c>
      <c r="B243" s="162">
        <v>1833</v>
      </c>
    </row>
    <row r="244" s="246" customFormat="true" customHeight="true" spans="1:2">
      <c r="A244" s="163" t="s">
        <v>195</v>
      </c>
      <c r="B244" s="162">
        <v>373</v>
      </c>
    </row>
    <row r="245" s="156" customFormat="true" customHeight="true" spans="1:2">
      <c r="A245" s="161" t="s">
        <v>196</v>
      </c>
      <c r="B245" s="162">
        <f>SUM(B246:B247)</f>
        <v>568</v>
      </c>
    </row>
    <row r="246" s="156" customFormat="true" customHeight="true" spans="1:2">
      <c r="A246" s="163" t="s">
        <v>197</v>
      </c>
      <c r="B246" s="162">
        <v>0</v>
      </c>
    </row>
    <row r="247" s="156" customFormat="true" customHeight="true" spans="1:2">
      <c r="A247" s="163" t="s">
        <v>198</v>
      </c>
      <c r="B247" s="162">
        <v>568</v>
      </c>
    </row>
    <row r="248" s="156" customFormat="true" customHeight="true" spans="1:2">
      <c r="A248" s="161" t="s">
        <v>199</v>
      </c>
      <c r="B248" s="162">
        <f>B249+B256+B259+B262+B268+B273+B275+B280+B286</f>
        <v>0</v>
      </c>
    </row>
    <row r="249" s="156" customFormat="true" customHeight="true" spans="1:2">
      <c r="A249" s="161" t="s">
        <v>200</v>
      </c>
      <c r="B249" s="162">
        <f>SUM(B250:B255)</f>
        <v>0</v>
      </c>
    </row>
    <row r="250" s="246" customFormat="true" customHeight="true" spans="1:2">
      <c r="A250" s="163" t="s">
        <v>61</v>
      </c>
      <c r="B250" s="162">
        <v>0</v>
      </c>
    </row>
    <row r="251" s="156" customFormat="true" customHeight="true" spans="1:2">
      <c r="A251" s="163" t="s">
        <v>62</v>
      </c>
      <c r="B251" s="162">
        <v>0</v>
      </c>
    </row>
    <row r="252" s="156" customFormat="true" customHeight="true" spans="1:2">
      <c r="A252" s="163" t="s">
        <v>63</v>
      </c>
      <c r="B252" s="162">
        <v>0</v>
      </c>
    </row>
    <row r="253" s="246" customFormat="true" customHeight="true" spans="1:2">
      <c r="A253" s="163" t="s">
        <v>167</v>
      </c>
      <c r="B253" s="162">
        <v>0</v>
      </c>
    </row>
    <row r="254" s="246" customFormat="true" customHeight="true" spans="1:2">
      <c r="A254" s="163" t="s">
        <v>70</v>
      </c>
      <c r="B254" s="162">
        <v>0</v>
      </c>
    </row>
    <row r="255" s="156" customFormat="true" customHeight="true" spans="1:2">
      <c r="A255" s="163" t="s">
        <v>201</v>
      </c>
      <c r="B255" s="162">
        <v>0</v>
      </c>
    </row>
    <row r="256" s="156" customFormat="true" customHeight="true" spans="1:2">
      <c r="A256" s="161" t="s">
        <v>202</v>
      </c>
      <c r="B256" s="162">
        <f>SUM(B257:B258)</f>
        <v>0</v>
      </c>
    </row>
    <row r="257" s="156" customFormat="true" customHeight="true" spans="1:2">
      <c r="A257" s="163" t="s">
        <v>203</v>
      </c>
      <c r="B257" s="162">
        <v>0</v>
      </c>
    </row>
    <row r="258" s="156" customFormat="true" customHeight="true" spans="1:2">
      <c r="A258" s="163" t="s">
        <v>204</v>
      </c>
      <c r="B258" s="162">
        <v>0</v>
      </c>
    </row>
    <row r="259" s="156" customFormat="true" customHeight="true" spans="1:2">
      <c r="A259" s="161" t="s">
        <v>205</v>
      </c>
      <c r="B259" s="162">
        <f>SUM(B260:B261)</f>
        <v>0</v>
      </c>
    </row>
    <row r="260" s="156" customFormat="true" customHeight="true" spans="1:2">
      <c r="A260" s="163" t="s">
        <v>206</v>
      </c>
      <c r="B260" s="162">
        <v>0</v>
      </c>
    </row>
    <row r="261" s="246" customFormat="true" customHeight="true" spans="1:2">
      <c r="A261" s="163" t="s">
        <v>207</v>
      </c>
      <c r="B261" s="162">
        <v>0</v>
      </c>
    </row>
    <row r="262" s="156" customFormat="true" customHeight="true" spans="1:2">
      <c r="A262" s="161" t="s">
        <v>208</v>
      </c>
      <c r="B262" s="162">
        <f>SUM(B263:B267)</f>
        <v>0</v>
      </c>
    </row>
    <row r="263" s="156" customFormat="true" customHeight="true" spans="1:2">
      <c r="A263" s="163" t="s">
        <v>209</v>
      </c>
      <c r="B263" s="162">
        <v>0</v>
      </c>
    </row>
    <row r="264" s="246" customFormat="true" customHeight="true" spans="1:2">
      <c r="A264" s="163" t="s">
        <v>210</v>
      </c>
      <c r="B264" s="162">
        <v>0</v>
      </c>
    </row>
    <row r="265" s="156" customFormat="true" customHeight="true" spans="1:2">
      <c r="A265" s="163" t="s">
        <v>211</v>
      </c>
      <c r="B265" s="162">
        <v>0</v>
      </c>
    </row>
    <row r="266" s="156" customFormat="true" customHeight="true" spans="1:2">
      <c r="A266" s="163" t="s">
        <v>212</v>
      </c>
      <c r="B266" s="162">
        <v>0</v>
      </c>
    </row>
    <row r="267" s="156" customFormat="true" customHeight="true" spans="1:2">
      <c r="A267" s="163" t="s">
        <v>213</v>
      </c>
      <c r="B267" s="162">
        <v>0</v>
      </c>
    </row>
    <row r="268" s="156" customFormat="true" customHeight="true" spans="1:2">
      <c r="A268" s="161" t="s">
        <v>214</v>
      </c>
      <c r="B268" s="162">
        <f>SUM(B269:B272)</f>
        <v>0</v>
      </c>
    </row>
    <row r="269" s="156" customFormat="true" customHeight="true" spans="1:2">
      <c r="A269" s="163" t="s">
        <v>215</v>
      </c>
      <c r="B269" s="162">
        <v>0</v>
      </c>
    </row>
    <row r="270" s="156" customFormat="true" customHeight="true" spans="1:2">
      <c r="A270" s="163" t="s">
        <v>216</v>
      </c>
      <c r="B270" s="162">
        <v>0</v>
      </c>
    </row>
    <row r="271" s="246" customFormat="true" customHeight="true" spans="1:2">
      <c r="A271" s="163" t="s">
        <v>217</v>
      </c>
      <c r="B271" s="162">
        <v>0</v>
      </c>
    </row>
    <row r="272" s="156" customFormat="true" customHeight="true" spans="1:2">
      <c r="A272" s="163" t="s">
        <v>218</v>
      </c>
      <c r="B272" s="162">
        <v>0</v>
      </c>
    </row>
    <row r="273" s="156" customFormat="true" customHeight="true" spans="1:2">
      <c r="A273" s="161" t="s">
        <v>219</v>
      </c>
      <c r="B273" s="162">
        <f>B274</f>
        <v>0</v>
      </c>
    </row>
    <row r="274" s="156" customFormat="true" customHeight="true" spans="1:2">
      <c r="A274" s="163" t="s">
        <v>220</v>
      </c>
      <c r="B274" s="162">
        <v>0</v>
      </c>
    </row>
    <row r="275" s="156" customFormat="true" customHeight="true" spans="1:2">
      <c r="A275" s="161" t="s">
        <v>221</v>
      </c>
      <c r="B275" s="162">
        <f>SUM(B276:B279)</f>
        <v>0</v>
      </c>
    </row>
    <row r="276" s="156" customFormat="true" customHeight="true" spans="1:2">
      <c r="A276" s="163" t="s">
        <v>222</v>
      </c>
      <c r="B276" s="162">
        <v>0</v>
      </c>
    </row>
    <row r="277" s="246" customFormat="true" customHeight="true" spans="1:2">
      <c r="A277" s="163" t="s">
        <v>223</v>
      </c>
      <c r="B277" s="162">
        <v>0</v>
      </c>
    </row>
    <row r="278" s="156" customFormat="true" customHeight="true" spans="1:2">
      <c r="A278" s="163" t="s">
        <v>224</v>
      </c>
      <c r="B278" s="162">
        <v>0</v>
      </c>
    </row>
    <row r="279" s="156" customFormat="true" customHeight="true" spans="1:2">
      <c r="A279" s="163" t="s">
        <v>225</v>
      </c>
      <c r="B279" s="162">
        <v>0</v>
      </c>
    </row>
    <row r="280" s="156" customFormat="true" customHeight="true" spans="1:2">
      <c r="A280" s="161" t="s">
        <v>226</v>
      </c>
      <c r="B280" s="162">
        <f>SUM(B281:B285)</f>
        <v>0</v>
      </c>
    </row>
    <row r="281" s="246" customFormat="true" customHeight="true" spans="1:2">
      <c r="A281" s="163" t="s">
        <v>61</v>
      </c>
      <c r="B281" s="162">
        <v>0</v>
      </c>
    </row>
    <row r="282" s="156" customFormat="true" customHeight="true" spans="1:2">
      <c r="A282" s="163" t="s">
        <v>62</v>
      </c>
      <c r="B282" s="162">
        <v>0</v>
      </c>
    </row>
    <row r="283" s="156" customFormat="true" customHeight="true" spans="1:2">
      <c r="A283" s="163" t="s">
        <v>63</v>
      </c>
      <c r="B283" s="162">
        <v>0</v>
      </c>
    </row>
    <row r="284" s="156" customFormat="true" customHeight="true" spans="1:2">
      <c r="A284" s="163" t="s">
        <v>70</v>
      </c>
      <c r="B284" s="162">
        <v>0</v>
      </c>
    </row>
    <row r="285" s="156" customFormat="true" customHeight="true" spans="1:2">
      <c r="A285" s="163" t="s">
        <v>227</v>
      </c>
      <c r="B285" s="162">
        <v>0</v>
      </c>
    </row>
    <row r="286" s="156" customFormat="true" customHeight="true" spans="1:2">
      <c r="A286" s="161" t="s">
        <v>228</v>
      </c>
      <c r="B286" s="162">
        <f t="shared" ref="B286:B291" si="0">B287</f>
        <v>0</v>
      </c>
    </row>
    <row r="287" s="156" customFormat="true" customHeight="true" spans="1:2">
      <c r="A287" s="163" t="s">
        <v>229</v>
      </c>
      <c r="B287" s="162">
        <v>0</v>
      </c>
    </row>
    <row r="288" s="156" customFormat="true" customHeight="true" spans="1:2">
      <c r="A288" s="161" t="s">
        <v>230</v>
      </c>
      <c r="B288" s="162">
        <f>SUM(B289,B291,B293,B295,B305)</f>
        <v>995</v>
      </c>
    </row>
    <row r="289" s="156" customFormat="true" customHeight="true" spans="1:2">
      <c r="A289" s="161" t="s">
        <v>231</v>
      </c>
      <c r="B289" s="162">
        <f t="shared" si="0"/>
        <v>0</v>
      </c>
    </row>
    <row r="290" s="156" customFormat="true" customHeight="true" spans="1:2">
      <c r="A290" s="163" t="s">
        <v>232</v>
      </c>
      <c r="B290" s="162">
        <v>0</v>
      </c>
    </row>
    <row r="291" s="246" customFormat="true" customHeight="true" spans="1:2">
      <c r="A291" s="161" t="s">
        <v>233</v>
      </c>
      <c r="B291" s="162">
        <f t="shared" si="0"/>
        <v>0</v>
      </c>
    </row>
    <row r="292" s="156" customFormat="true" customHeight="true" spans="1:2">
      <c r="A292" s="163" t="s">
        <v>234</v>
      </c>
      <c r="B292" s="162">
        <v>0</v>
      </c>
    </row>
    <row r="293" s="246" customFormat="true" customHeight="true" spans="1:2">
      <c r="A293" s="161" t="s">
        <v>235</v>
      </c>
      <c r="B293" s="162">
        <f>B294</f>
        <v>0</v>
      </c>
    </row>
    <row r="294" s="156" customFormat="true" customHeight="true" spans="1:2">
      <c r="A294" s="163" t="s">
        <v>236</v>
      </c>
      <c r="B294" s="162">
        <v>0</v>
      </c>
    </row>
    <row r="295" s="246" customFormat="true" customHeight="true" spans="1:2">
      <c r="A295" s="161" t="s">
        <v>237</v>
      </c>
      <c r="B295" s="162">
        <f>SUM(B296:B304)</f>
        <v>995</v>
      </c>
    </row>
    <row r="296" s="156" customFormat="true" customHeight="true" spans="1:2">
      <c r="A296" s="163" t="s">
        <v>238</v>
      </c>
      <c r="B296" s="162">
        <v>13</v>
      </c>
    </row>
    <row r="297" s="246" customFormat="true" customHeight="true" spans="1:2">
      <c r="A297" s="163" t="s">
        <v>239</v>
      </c>
      <c r="B297" s="162">
        <v>0</v>
      </c>
    </row>
    <row r="298" s="156" customFormat="true" customHeight="true" spans="1:2">
      <c r="A298" s="163" t="s">
        <v>240</v>
      </c>
      <c r="B298" s="162">
        <v>812</v>
      </c>
    </row>
    <row r="299" s="156" customFormat="true" customHeight="true" spans="1:2">
      <c r="A299" s="163" t="s">
        <v>241</v>
      </c>
      <c r="B299" s="162">
        <v>0</v>
      </c>
    </row>
    <row r="300" s="156" customFormat="true" customHeight="true" spans="1:2">
      <c r="A300" s="163" t="s">
        <v>242</v>
      </c>
      <c r="B300" s="162">
        <v>0</v>
      </c>
    </row>
    <row r="301" s="156" customFormat="true" customHeight="true" spans="1:2">
      <c r="A301" s="163" t="s">
        <v>243</v>
      </c>
      <c r="B301" s="162">
        <v>0</v>
      </c>
    </row>
    <row r="302" s="156" customFormat="true" customHeight="true" spans="1:2">
      <c r="A302" s="163" t="s">
        <v>244</v>
      </c>
      <c r="B302" s="162">
        <v>170</v>
      </c>
    </row>
    <row r="303" s="156" customFormat="true" customHeight="true" spans="1:2">
      <c r="A303" s="163" t="s">
        <v>245</v>
      </c>
      <c r="B303" s="162">
        <v>0</v>
      </c>
    </row>
    <row r="304" s="156" customFormat="true" customHeight="true" spans="1:2">
      <c r="A304" s="163" t="s">
        <v>246</v>
      </c>
      <c r="B304" s="162">
        <v>0</v>
      </c>
    </row>
    <row r="305" s="156" customFormat="true" customHeight="true" spans="1:2">
      <c r="A305" s="161" t="s">
        <v>247</v>
      </c>
      <c r="B305" s="162">
        <f>B306</f>
        <v>0</v>
      </c>
    </row>
    <row r="306" s="248" customFormat="true" customHeight="true" spans="1:2">
      <c r="A306" s="163" t="s">
        <v>248</v>
      </c>
      <c r="B306" s="162">
        <v>0</v>
      </c>
    </row>
    <row r="307" s="156" customFormat="true" customHeight="true" spans="1:2">
      <c r="A307" s="161" t="s">
        <v>249</v>
      </c>
      <c r="B307" s="162">
        <f>B308+B311+B322+B329+B337+B346+B362+B372+B382+B390+B396</f>
        <v>63863</v>
      </c>
    </row>
    <row r="308" s="156" customFormat="true" customHeight="true" spans="1:2">
      <c r="A308" s="161" t="s">
        <v>250</v>
      </c>
      <c r="B308" s="162">
        <f>SUM(B309:B310)</f>
        <v>0</v>
      </c>
    </row>
    <row r="309" s="156" customFormat="true" customHeight="true" spans="1:2">
      <c r="A309" s="163" t="s">
        <v>251</v>
      </c>
      <c r="B309" s="162">
        <v>0</v>
      </c>
    </row>
    <row r="310" s="156" customFormat="true" customHeight="true" spans="1:2">
      <c r="A310" s="163" t="s">
        <v>252</v>
      </c>
      <c r="B310" s="162">
        <v>0</v>
      </c>
    </row>
    <row r="311" s="156" customFormat="true" customHeight="true" spans="1:2">
      <c r="A311" s="161" t="s">
        <v>253</v>
      </c>
      <c r="B311" s="162">
        <f>SUM(B312:B321)</f>
        <v>50581</v>
      </c>
    </row>
    <row r="312" s="156" customFormat="true" customHeight="true" spans="1:2">
      <c r="A312" s="163" t="s">
        <v>61</v>
      </c>
      <c r="B312" s="162">
        <v>38400</v>
      </c>
    </row>
    <row r="313" s="156" customFormat="true" customHeight="true" spans="1:2">
      <c r="A313" s="163" t="s">
        <v>62</v>
      </c>
      <c r="B313" s="162">
        <v>9057</v>
      </c>
    </row>
    <row r="314" s="156" customFormat="true" customHeight="true" spans="1:2">
      <c r="A314" s="163" t="s">
        <v>63</v>
      </c>
      <c r="B314" s="162">
        <v>0</v>
      </c>
    </row>
    <row r="315" s="156" customFormat="true" customHeight="true" spans="1:2">
      <c r="A315" s="254" t="s">
        <v>102</v>
      </c>
      <c r="B315" s="165">
        <v>348</v>
      </c>
    </row>
    <row r="316" s="156" customFormat="true" customHeight="true" spans="1:2">
      <c r="A316" s="163" t="s">
        <v>254</v>
      </c>
      <c r="B316" s="162">
        <v>2027</v>
      </c>
    </row>
    <row r="317" s="156" customFormat="true" customHeight="true" spans="1:2">
      <c r="A317" s="163" t="s">
        <v>255</v>
      </c>
      <c r="B317" s="162">
        <v>0</v>
      </c>
    </row>
    <row r="318" s="156" customFormat="true" customHeight="true" spans="1:2">
      <c r="A318" s="163" t="s">
        <v>256</v>
      </c>
      <c r="B318" s="162">
        <v>0</v>
      </c>
    </row>
    <row r="319" s="156" customFormat="true" customHeight="true" spans="1:2">
      <c r="A319" s="163" t="s">
        <v>257</v>
      </c>
      <c r="B319" s="162">
        <v>0</v>
      </c>
    </row>
    <row r="320" s="156" customFormat="true" customHeight="true" spans="1:2">
      <c r="A320" s="163" t="s">
        <v>70</v>
      </c>
      <c r="B320" s="162">
        <v>134</v>
      </c>
    </row>
    <row r="321" s="156" customFormat="true" customHeight="true" spans="1:2">
      <c r="A321" s="163" t="s">
        <v>258</v>
      </c>
      <c r="B321" s="162">
        <v>615</v>
      </c>
    </row>
    <row r="322" s="156" customFormat="true" customHeight="true" spans="1:2">
      <c r="A322" s="161" t="s">
        <v>259</v>
      </c>
      <c r="B322" s="162">
        <f>SUM(B323:B328)</f>
        <v>220</v>
      </c>
    </row>
    <row r="323" s="156" customFormat="true" customHeight="true" spans="1:2">
      <c r="A323" s="163" t="s">
        <v>61</v>
      </c>
      <c r="B323" s="162">
        <v>185</v>
      </c>
    </row>
    <row r="324" s="156" customFormat="true" customHeight="true" spans="1:2">
      <c r="A324" s="163" t="s">
        <v>62</v>
      </c>
      <c r="B324" s="162">
        <v>35</v>
      </c>
    </row>
    <row r="325" s="156" customFormat="true" customHeight="true" spans="1:2">
      <c r="A325" s="163" t="s">
        <v>63</v>
      </c>
      <c r="B325" s="162">
        <v>0</v>
      </c>
    </row>
    <row r="326" s="156" customFormat="true" customHeight="true" spans="1:2">
      <c r="A326" s="163" t="s">
        <v>260</v>
      </c>
      <c r="B326" s="162">
        <v>0</v>
      </c>
    </row>
    <row r="327" s="156" customFormat="true" customHeight="true" spans="1:2">
      <c r="A327" s="163" t="s">
        <v>70</v>
      </c>
      <c r="B327" s="162">
        <v>0</v>
      </c>
    </row>
    <row r="328" s="156" customFormat="true" customHeight="true" spans="1:2">
      <c r="A328" s="163" t="s">
        <v>261</v>
      </c>
      <c r="B328" s="162">
        <v>0</v>
      </c>
    </row>
    <row r="329" s="156" customFormat="true" customHeight="true" spans="1:2">
      <c r="A329" s="161" t="s">
        <v>262</v>
      </c>
      <c r="B329" s="162">
        <f>SUM(B330:B336)</f>
        <v>2535</v>
      </c>
    </row>
    <row r="330" s="156" customFormat="true" customHeight="true" spans="1:2">
      <c r="A330" s="163" t="s">
        <v>61</v>
      </c>
      <c r="B330" s="162">
        <v>2079</v>
      </c>
    </row>
    <row r="331" s="156" customFormat="true" customHeight="true" spans="1:2">
      <c r="A331" s="163" t="s">
        <v>62</v>
      </c>
      <c r="B331" s="162">
        <v>137</v>
      </c>
    </row>
    <row r="332" s="156" customFormat="true" customHeight="true" spans="1:2">
      <c r="A332" s="163" t="s">
        <v>63</v>
      </c>
      <c r="B332" s="162">
        <v>0</v>
      </c>
    </row>
    <row r="333" s="156" customFormat="true" customHeight="true" spans="1:2">
      <c r="A333" s="163" t="s">
        <v>263</v>
      </c>
      <c r="B333" s="162">
        <v>0</v>
      </c>
    </row>
    <row r="334" s="156" customFormat="true" customHeight="true" spans="1:2">
      <c r="A334" s="163" t="s">
        <v>264</v>
      </c>
      <c r="B334" s="162">
        <v>3</v>
      </c>
    </row>
    <row r="335" s="156" customFormat="true" customHeight="true" spans="1:2">
      <c r="A335" s="163" t="s">
        <v>70</v>
      </c>
      <c r="B335" s="162">
        <v>0</v>
      </c>
    </row>
    <row r="336" s="156" customFormat="true" customHeight="true" spans="1:2">
      <c r="A336" s="163" t="s">
        <v>265</v>
      </c>
      <c r="B336" s="162">
        <v>316</v>
      </c>
    </row>
    <row r="337" s="156" customFormat="true" customHeight="true" spans="1:2">
      <c r="A337" s="161" t="s">
        <v>266</v>
      </c>
      <c r="B337" s="162">
        <f>SUM(B338:B345)</f>
        <v>3342</v>
      </c>
    </row>
    <row r="338" s="156" customFormat="true" customHeight="true" spans="1:2">
      <c r="A338" s="163" t="s">
        <v>61</v>
      </c>
      <c r="B338" s="162">
        <v>2477</v>
      </c>
    </row>
    <row r="339" s="156" customFormat="true" customHeight="true" spans="1:2">
      <c r="A339" s="163" t="s">
        <v>62</v>
      </c>
      <c r="B339" s="162">
        <v>811</v>
      </c>
    </row>
    <row r="340" s="156" customFormat="true" customHeight="true" spans="1:2">
      <c r="A340" s="163" t="s">
        <v>63</v>
      </c>
      <c r="B340" s="162">
        <v>0</v>
      </c>
    </row>
    <row r="341" s="156" customFormat="true" customHeight="true" spans="1:2">
      <c r="A341" s="163" t="s">
        <v>267</v>
      </c>
      <c r="B341" s="162">
        <v>0</v>
      </c>
    </row>
    <row r="342" s="156" customFormat="true" customHeight="true" spans="1:2">
      <c r="A342" s="163" t="s">
        <v>268</v>
      </c>
      <c r="B342" s="162">
        <v>0</v>
      </c>
    </row>
    <row r="343" s="156" customFormat="true" customHeight="true" spans="1:2">
      <c r="A343" s="163" t="s">
        <v>269</v>
      </c>
      <c r="B343" s="162">
        <v>0</v>
      </c>
    </row>
    <row r="344" s="156" customFormat="true" customHeight="true" spans="1:2">
      <c r="A344" s="163" t="s">
        <v>70</v>
      </c>
      <c r="B344" s="162">
        <v>0</v>
      </c>
    </row>
    <row r="345" s="156" customFormat="true" customHeight="true" spans="1:2">
      <c r="A345" s="163" t="s">
        <v>270</v>
      </c>
      <c r="B345" s="162">
        <v>54</v>
      </c>
    </row>
    <row r="346" s="156" customFormat="true" customHeight="true" spans="1:2">
      <c r="A346" s="161" t="s">
        <v>271</v>
      </c>
      <c r="B346" s="162">
        <f>SUM(B347:B361)</f>
        <v>1773</v>
      </c>
    </row>
    <row r="347" s="156" customFormat="true" customHeight="true" spans="1:2">
      <c r="A347" s="163" t="s">
        <v>61</v>
      </c>
      <c r="B347" s="162">
        <v>1193</v>
      </c>
    </row>
    <row r="348" s="156" customFormat="true" customHeight="true" spans="1:2">
      <c r="A348" s="163" t="s">
        <v>62</v>
      </c>
      <c r="B348" s="162">
        <v>170</v>
      </c>
    </row>
    <row r="349" s="156" customFormat="true" customHeight="true" spans="1:2">
      <c r="A349" s="163" t="s">
        <v>63</v>
      </c>
      <c r="B349" s="162">
        <v>0</v>
      </c>
    </row>
    <row r="350" s="156" customFormat="true" customHeight="true" spans="1:2">
      <c r="A350" s="163" t="s">
        <v>272</v>
      </c>
      <c r="B350" s="162">
        <v>0</v>
      </c>
    </row>
    <row r="351" s="156" customFormat="true" customHeight="true" spans="1:2">
      <c r="A351" s="163" t="s">
        <v>273</v>
      </c>
      <c r="B351" s="162">
        <v>0</v>
      </c>
    </row>
    <row r="352" s="156" customFormat="true" customHeight="true" spans="1:2">
      <c r="A352" s="163" t="s">
        <v>274</v>
      </c>
      <c r="B352" s="162">
        <v>90</v>
      </c>
    </row>
    <row r="353" s="156" customFormat="true" customHeight="true" spans="1:2">
      <c r="A353" s="163" t="s">
        <v>275</v>
      </c>
      <c r="B353" s="162">
        <v>34</v>
      </c>
    </row>
    <row r="354" s="156" customFormat="true" customHeight="true" spans="1:2">
      <c r="A354" s="163" t="s">
        <v>276</v>
      </c>
      <c r="B354" s="162">
        <v>0</v>
      </c>
    </row>
    <row r="355" s="156" customFormat="true" customHeight="true" spans="1:2">
      <c r="A355" s="163" t="s">
        <v>277</v>
      </c>
      <c r="B355" s="162">
        <v>130</v>
      </c>
    </row>
    <row r="356" s="156" customFormat="true" customHeight="true" spans="1:2">
      <c r="A356" s="163" t="s">
        <v>278</v>
      </c>
      <c r="B356" s="162">
        <v>1</v>
      </c>
    </row>
    <row r="357" s="156" customFormat="true" customHeight="true" spans="1:2">
      <c r="A357" s="163" t="s">
        <v>279</v>
      </c>
      <c r="B357" s="162">
        <v>0</v>
      </c>
    </row>
    <row r="358" s="156" customFormat="true" customHeight="true" spans="1:2">
      <c r="A358" s="163" t="s">
        <v>280</v>
      </c>
      <c r="B358" s="162">
        <v>0</v>
      </c>
    </row>
    <row r="359" s="156" customFormat="true" customHeight="true" spans="1:2">
      <c r="A359" s="163" t="s">
        <v>102</v>
      </c>
      <c r="B359" s="162">
        <v>0</v>
      </c>
    </row>
    <row r="360" s="156" customFormat="true" customHeight="true" spans="1:2">
      <c r="A360" s="163" t="s">
        <v>70</v>
      </c>
      <c r="B360" s="162">
        <v>78</v>
      </c>
    </row>
    <row r="361" s="156" customFormat="true" customHeight="true" spans="1:2">
      <c r="A361" s="163" t="s">
        <v>281</v>
      </c>
      <c r="B361" s="162">
        <v>77</v>
      </c>
    </row>
    <row r="362" s="156" customFormat="true" customHeight="true" spans="1:2">
      <c r="A362" s="161" t="s">
        <v>282</v>
      </c>
      <c r="B362" s="162">
        <f>SUM(B363:B371)</f>
        <v>0</v>
      </c>
    </row>
    <row r="363" s="156" customFormat="true" customHeight="true" spans="1:2">
      <c r="A363" s="163" t="s">
        <v>61</v>
      </c>
      <c r="B363" s="162">
        <v>0</v>
      </c>
    </row>
    <row r="364" s="156" customFormat="true" customHeight="true" spans="1:2">
      <c r="A364" s="163" t="s">
        <v>62</v>
      </c>
      <c r="B364" s="162">
        <v>0</v>
      </c>
    </row>
    <row r="365" s="156" customFormat="true" customHeight="true" spans="1:2">
      <c r="A365" s="163" t="s">
        <v>63</v>
      </c>
      <c r="B365" s="162">
        <v>0</v>
      </c>
    </row>
    <row r="366" s="156" customFormat="true" customHeight="true" spans="1:2">
      <c r="A366" s="163" t="s">
        <v>283</v>
      </c>
      <c r="B366" s="162">
        <v>0</v>
      </c>
    </row>
    <row r="367" s="156" customFormat="true" customHeight="true" spans="1:2">
      <c r="A367" s="163" t="s">
        <v>284</v>
      </c>
      <c r="B367" s="162">
        <v>0</v>
      </c>
    </row>
    <row r="368" s="156" customFormat="true" customHeight="true" spans="1:2">
      <c r="A368" s="163" t="s">
        <v>285</v>
      </c>
      <c r="B368" s="162">
        <v>0</v>
      </c>
    </row>
    <row r="369" s="156" customFormat="true" customHeight="true" spans="1:2">
      <c r="A369" s="163" t="s">
        <v>102</v>
      </c>
      <c r="B369" s="162">
        <v>0</v>
      </c>
    </row>
    <row r="370" s="156" customFormat="true" customHeight="true" spans="1:2">
      <c r="A370" s="163" t="s">
        <v>70</v>
      </c>
      <c r="B370" s="162">
        <v>0</v>
      </c>
    </row>
    <row r="371" s="156" customFormat="true" customHeight="true" spans="1:2">
      <c r="A371" s="163" t="s">
        <v>286</v>
      </c>
      <c r="B371" s="162">
        <v>0</v>
      </c>
    </row>
    <row r="372" s="156" customFormat="true" customHeight="true" spans="1:2">
      <c r="A372" s="161" t="s">
        <v>287</v>
      </c>
      <c r="B372" s="162">
        <f>SUM(B373:B381)</f>
        <v>1764</v>
      </c>
    </row>
    <row r="373" s="156" customFormat="true" customHeight="true" spans="1:2">
      <c r="A373" s="163" t="s">
        <v>61</v>
      </c>
      <c r="B373" s="162">
        <v>1750</v>
      </c>
    </row>
    <row r="374" s="156" customFormat="true" customHeight="true" spans="1:2">
      <c r="A374" s="163" t="s">
        <v>62</v>
      </c>
      <c r="B374" s="162">
        <v>0</v>
      </c>
    </row>
    <row r="375" s="156" customFormat="true" customHeight="true" spans="1:2">
      <c r="A375" s="163" t="s">
        <v>63</v>
      </c>
      <c r="B375" s="162">
        <v>0</v>
      </c>
    </row>
    <row r="376" s="156" customFormat="true" customHeight="true" spans="1:2">
      <c r="A376" s="163" t="s">
        <v>288</v>
      </c>
      <c r="B376" s="162">
        <v>0</v>
      </c>
    </row>
    <row r="377" s="156" customFormat="true" customHeight="true" spans="1:2">
      <c r="A377" s="163" t="s">
        <v>289</v>
      </c>
      <c r="B377" s="162">
        <v>0</v>
      </c>
    </row>
    <row r="378" s="156" customFormat="true" customHeight="true" spans="1:2">
      <c r="A378" s="163" t="s">
        <v>290</v>
      </c>
      <c r="B378" s="162">
        <v>0</v>
      </c>
    </row>
    <row r="379" s="156" customFormat="true" customHeight="true" spans="1:2">
      <c r="A379" s="163" t="s">
        <v>102</v>
      </c>
      <c r="B379" s="162">
        <v>0</v>
      </c>
    </row>
    <row r="380" s="156" customFormat="true" customHeight="true" spans="1:2">
      <c r="A380" s="163" t="s">
        <v>70</v>
      </c>
      <c r="B380" s="162">
        <v>0</v>
      </c>
    </row>
    <row r="381" s="156" customFormat="true" customHeight="true" spans="1:2">
      <c r="A381" s="163" t="s">
        <v>291</v>
      </c>
      <c r="B381" s="162">
        <v>14</v>
      </c>
    </row>
    <row r="382" s="156" customFormat="true" customHeight="true" spans="1:2">
      <c r="A382" s="255" t="s">
        <v>292</v>
      </c>
      <c r="B382" s="165">
        <f>SUM(B383:B389)</f>
        <v>0</v>
      </c>
    </row>
    <row r="383" s="156" customFormat="true" customHeight="true" spans="1:2">
      <c r="A383" s="163" t="s">
        <v>61</v>
      </c>
      <c r="B383" s="162">
        <v>0</v>
      </c>
    </row>
    <row r="384" s="156" customFormat="true" customHeight="true" spans="1:2">
      <c r="A384" s="163" t="s">
        <v>62</v>
      </c>
      <c r="B384" s="162">
        <v>0</v>
      </c>
    </row>
    <row r="385" s="156" customFormat="true" customHeight="true" spans="1:2">
      <c r="A385" s="163" t="s">
        <v>63</v>
      </c>
      <c r="B385" s="162">
        <v>0</v>
      </c>
    </row>
    <row r="386" s="156" customFormat="true" customHeight="true" spans="1:2">
      <c r="A386" s="163" t="s">
        <v>293</v>
      </c>
      <c r="B386" s="162">
        <v>0</v>
      </c>
    </row>
    <row r="387" s="156" customFormat="true" customHeight="true" spans="1:2">
      <c r="A387" s="163" t="s">
        <v>294</v>
      </c>
      <c r="B387" s="162">
        <v>0</v>
      </c>
    </row>
    <row r="388" s="156" customFormat="true" customHeight="true" spans="1:2">
      <c r="A388" s="163" t="s">
        <v>70</v>
      </c>
      <c r="B388" s="162">
        <v>0</v>
      </c>
    </row>
    <row r="389" s="156" customFormat="true" customHeight="true" spans="1:2">
      <c r="A389" s="163" t="s">
        <v>295</v>
      </c>
      <c r="B389" s="162">
        <v>0</v>
      </c>
    </row>
    <row r="390" s="156" customFormat="true" customHeight="true" spans="1:2">
      <c r="A390" s="161" t="s">
        <v>296</v>
      </c>
      <c r="B390" s="162">
        <f>SUM(B391:B395)</f>
        <v>0</v>
      </c>
    </row>
    <row r="391" s="156" customFormat="true" customHeight="true" spans="1:2">
      <c r="A391" s="163" t="s">
        <v>61</v>
      </c>
      <c r="B391" s="162">
        <v>0</v>
      </c>
    </row>
    <row r="392" s="156" customFormat="true" customHeight="true" spans="1:2">
      <c r="A392" s="163" t="s">
        <v>62</v>
      </c>
      <c r="B392" s="162">
        <v>0</v>
      </c>
    </row>
    <row r="393" s="156" customFormat="true" customHeight="true" spans="1:2">
      <c r="A393" s="163" t="s">
        <v>102</v>
      </c>
      <c r="B393" s="162">
        <v>0</v>
      </c>
    </row>
    <row r="394" s="156" customFormat="true" customHeight="true" spans="1:2">
      <c r="A394" s="163" t="s">
        <v>297</v>
      </c>
      <c r="B394" s="162">
        <v>0</v>
      </c>
    </row>
    <row r="395" s="156" customFormat="true" customHeight="true" spans="1:2">
      <c r="A395" s="163" t="s">
        <v>298</v>
      </c>
      <c r="B395" s="162">
        <v>0</v>
      </c>
    </row>
    <row r="396" s="156" customFormat="true" customHeight="true" spans="1:2">
      <c r="A396" s="161" t="s">
        <v>299</v>
      </c>
      <c r="B396" s="162">
        <f>B397</f>
        <v>3648</v>
      </c>
    </row>
    <row r="397" s="156" customFormat="true" customHeight="true" spans="1:2">
      <c r="A397" s="163" t="s">
        <v>300</v>
      </c>
      <c r="B397" s="162">
        <f>2786+862</f>
        <v>3648</v>
      </c>
    </row>
    <row r="398" s="156" customFormat="true" customHeight="true" spans="1:2">
      <c r="A398" s="161" t="s">
        <v>301</v>
      </c>
      <c r="B398" s="162">
        <f>B399+B404+B413+B419+B425+B429+B433+B437+B443+B450</f>
        <v>95874</v>
      </c>
    </row>
    <row r="399" s="156" customFormat="true" customHeight="true" spans="1:2">
      <c r="A399" s="161" t="s">
        <v>302</v>
      </c>
      <c r="B399" s="162">
        <f>SUM(B400:B403)</f>
        <v>1512</v>
      </c>
    </row>
    <row r="400" s="156" customFormat="true" customHeight="true" spans="1:2">
      <c r="A400" s="163" t="s">
        <v>61</v>
      </c>
      <c r="B400" s="162">
        <v>1260</v>
      </c>
    </row>
    <row r="401" s="156" customFormat="true" customHeight="true" spans="1:2">
      <c r="A401" s="163" t="s">
        <v>62</v>
      </c>
      <c r="B401" s="162">
        <v>80</v>
      </c>
    </row>
    <row r="402" s="156" customFormat="true" customHeight="true" spans="1:2">
      <c r="A402" s="163" t="s">
        <v>63</v>
      </c>
      <c r="B402" s="162">
        <v>39</v>
      </c>
    </row>
    <row r="403" s="156" customFormat="true" customHeight="true" spans="1:2">
      <c r="A403" s="163" t="s">
        <v>303</v>
      </c>
      <c r="B403" s="162">
        <v>133</v>
      </c>
    </row>
    <row r="404" s="156" customFormat="true" customHeight="true" spans="1:2">
      <c r="A404" s="161" t="s">
        <v>304</v>
      </c>
      <c r="B404" s="162">
        <f>SUM(B405:B412)</f>
        <v>66742</v>
      </c>
    </row>
    <row r="405" s="156" customFormat="true" customHeight="true" spans="1:2">
      <c r="A405" s="163" t="s">
        <v>305</v>
      </c>
      <c r="B405" s="162">
        <v>1584</v>
      </c>
    </row>
    <row r="406" s="156" customFormat="true" customHeight="true" spans="1:2">
      <c r="A406" s="163" t="s">
        <v>306</v>
      </c>
      <c r="B406" s="162">
        <v>1892</v>
      </c>
    </row>
    <row r="407" s="156" customFormat="true" customHeight="true" spans="1:2">
      <c r="A407" s="163" t="s">
        <v>307</v>
      </c>
      <c r="B407" s="162">
        <v>12243</v>
      </c>
    </row>
    <row r="408" s="156" customFormat="true" customHeight="true" spans="1:2">
      <c r="A408" s="163" t="s">
        <v>308</v>
      </c>
      <c r="B408" s="162">
        <v>15675</v>
      </c>
    </row>
    <row r="409" s="156" customFormat="true" customHeight="true" spans="1:2">
      <c r="A409" s="163" t="s">
        <v>309</v>
      </c>
      <c r="B409" s="162">
        <v>35348</v>
      </c>
    </row>
    <row r="410" s="156" customFormat="true" customHeight="true" spans="1:2">
      <c r="A410" s="163" t="s">
        <v>310</v>
      </c>
      <c r="B410" s="162">
        <v>0</v>
      </c>
    </row>
    <row r="411" s="156" customFormat="true" customHeight="true" spans="1:2">
      <c r="A411" s="163" t="s">
        <v>311</v>
      </c>
      <c r="B411" s="162">
        <v>0</v>
      </c>
    </row>
    <row r="412" s="156" customFormat="true" customHeight="true" spans="1:2">
      <c r="A412" s="163" t="s">
        <v>312</v>
      </c>
      <c r="B412" s="162">
        <v>0</v>
      </c>
    </row>
    <row r="413" s="156" customFormat="true" customHeight="true" spans="1:2">
      <c r="A413" s="161" t="s">
        <v>313</v>
      </c>
      <c r="B413" s="162">
        <f>SUM(B414:B418)</f>
        <v>14280</v>
      </c>
    </row>
    <row r="414" s="156" customFormat="true" customHeight="true" spans="1:2">
      <c r="A414" s="163" t="s">
        <v>314</v>
      </c>
      <c r="B414" s="162">
        <v>0</v>
      </c>
    </row>
    <row r="415" s="156" customFormat="true" customHeight="true" spans="1:2">
      <c r="A415" s="163" t="s">
        <v>315</v>
      </c>
      <c r="B415" s="162">
        <v>14040</v>
      </c>
    </row>
    <row r="416" s="156" customFormat="true" customHeight="true" spans="1:2">
      <c r="A416" s="163" t="s">
        <v>316</v>
      </c>
      <c r="B416" s="162">
        <v>240</v>
      </c>
    </row>
    <row r="417" s="156" customFormat="true" customHeight="true" spans="1:2">
      <c r="A417" s="163" t="s">
        <v>317</v>
      </c>
      <c r="B417" s="162">
        <v>0</v>
      </c>
    </row>
    <row r="418" s="156" customFormat="true" customHeight="true" spans="1:2">
      <c r="A418" s="163" t="s">
        <v>318</v>
      </c>
      <c r="B418" s="162">
        <v>0</v>
      </c>
    </row>
    <row r="419" s="246" customFormat="true" customHeight="true" spans="1:2">
      <c r="A419" s="161" t="s">
        <v>319</v>
      </c>
      <c r="B419" s="162">
        <f>SUM(B420:B424)</f>
        <v>0</v>
      </c>
    </row>
    <row r="420" s="156" customFormat="true" customHeight="true" spans="1:2">
      <c r="A420" s="163" t="s">
        <v>320</v>
      </c>
      <c r="B420" s="162">
        <v>0</v>
      </c>
    </row>
    <row r="421" s="156" customFormat="true" customHeight="true" spans="1:2">
      <c r="A421" s="163" t="s">
        <v>321</v>
      </c>
      <c r="B421" s="162">
        <v>0</v>
      </c>
    </row>
    <row r="422" s="156" customFormat="true" customHeight="true" spans="1:2">
      <c r="A422" s="163" t="s">
        <v>322</v>
      </c>
      <c r="B422" s="162">
        <v>0</v>
      </c>
    </row>
    <row r="423" s="156" customFormat="true" customHeight="true" spans="1:2">
      <c r="A423" s="163" t="s">
        <v>323</v>
      </c>
      <c r="B423" s="162">
        <v>0</v>
      </c>
    </row>
    <row r="424" s="156" customFormat="true" customHeight="true" spans="1:2">
      <c r="A424" s="163" t="s">
        <v>324</v>
      </c>
      <c r="B424" s="162">
        <v>0</v>
      </c>
    </row>
    <row r="425" s="156" customFormat="true" customHeight="true" spans="1:2">
      <c r="A425" s="161" t="s">
        <v>325</v>
      </c>
      <c r="B425" s="162">
        <f>SUM(B426:B428)</f>
        <v>946</v>
      </c>
    </row>
    <row r="426" s="156" customFormat="true" customHeight="true" spans="1:2">
      <c r="A426" s="163" t="s">
        <v>326</v>
      </c>
      <c r="B426" s="162">
        <v>946</v>
      </c>
    </row>
    <row r="427" s="156" customFormat="true" customHeight="true" spans="1:2">
      <c r="A427" s="163" t="s">
        <v>327</v>
      </c>
      <c r="B427" s="162">
        <v>0</v>
      </c>
    </row>
    <row r="428" s="156" customFormat="true" customHeight="true" spans="1:2">
      <c r="A428" s="163" t="s">
        <v>328</v>
      </c>
      <c r="B428" s="162">
        <v>0</v>
      </c>
    </row>
    <row r="429" s="156" customFormat="true" customHeight="true" spans="1:2">
      <c r="A429" s="161" t="s">
        <v>329</v>
      </c>
      <c r="B429" s="162">
        <f>SUM(B430:B432)</f>
        <v>0</v>
      </c>
    </row>
    <row r="430" s="156" customFormat="true" customHeight="true" spans="1:2">
      <c r="A430" s="163" t="s">
        <v>330</v>
      </c>
      <c r="B430" s="162">
        <v>0</v>
      </c>
    </row>
    <row r="431" s="156" customFormat="true" customHeight="true" spans="1:2">
      <c r="A431" s="163" t="s">
        <v>331</v>
      </c>
      <c r="B431" s="162">
        <v>0</v>
      </c>
    </row>
    <row r="432" s="156" customFormat="true" customHeight="true" spans="1:2">
      <c r="A432" s="163" t="s">
        <v>332</v>
      </c>
      <c r="B432" s="162">
        <v>0</v>
      </c>
    </row>
    <row r="433" s="156" customFormat="true" customHeight="true" spans="1:2">
      <c r="A433" s="161" t="s">
        <v>333</v>
      </c>
      <c r="B433" s="162">
        <f>SUM(B434:B436)</f>
        <v>878</v>
      </c>
    </row>
    <row r="434" s="156" customFormat="true" customHeight="true" spans="1:2">
      <c r="A434" s="163" t="s">
        <v>334</v>
      </c>
      <c r="B434" s="162">
        <v>878</v>
      </c>
    </row>
    <row r="435" s="156" customFormat="true" customHeight="true" spans="1:2">
      <c r="A435" s="163" t="s">
        <v>335</v>
      </c>
      <c r="B435" s="162">
        <v>0</v>
      </c>
    </row>
    <row r="436" s="156" customFormat="true" customHeight="true" spans="1:2">
      <c r="A436" s="163" t="s">
        <v>336</v>
      </c>
      <c r="B436" s="162">
        <v>0</v>
      </c>
    </row>
    <row r="437" s="156" customFormat="true" customHeight="true" spans="1:2">
      <c r="A437" s="161" t="s">
        <v>337</v>
      </c>
      <c r="B437" s="162">
        <f>SUM(B438:B442)</f>
        <v>1522</v>
      </c>
    </row>
    <row r="438" s="156" customFormat="true" customHeight="true" spans="1:2">
      <c r="A438" s="163" t="s">
        <v>338</v>
      </c>
      <c r="B438" s="162">
        <v>130</v>
      </c>
    </row>
    <row r="439" s="156" customFormat="true" customHeight="true" spans="1:2">
      <c r="A439" s="163" t="s">
        <v>339</v>
      </c>
      <c r="B439" s="162">
        <v>1233</v>
      </c>
    </row>
    <row r="440" s="156" customFormat="true" customHeight="true" spans="1:2">
      <c r="A440" s="163" t="s">
        <v>340</v>
      </c>
      <c r="B440" s="162">
        <v>159</v>
      </c>
    </row>
    <row r="441" s="156" customFormat="true" customHeight="true" spans="1:2">
      <c r="A441" s="163" t="s">
        <v>341</v>
      </c>
      <c r="B441" s="162">
        <v>0</v>
      </c>
    </row>
    <row r="442" s="156" customFormat="true" customHeight="true" spans="1:2">
      <c r="A442" s="163" t="s">
        <v>342</v>
      </c>
      <c r="B442" s="162">
        <v>0</v>
      </c>
    </row>
    <row r="443" s="156" customFormat="true" customHeight="true" spans="1:2">
      <c r="A443" s="161" t="s">
        <v>343</v>
      </c>
      <c r="B443" s="162">
        <f>SUM(B444:B449)</f>
        <v>4761</v>
      </c>
    </row>
    <row r="444" s="156" customFormat="true" customHeight="true" spans="1:2">
      <c r="A444" s="163" t="s">
        <v>344</v>
      </c>
      <c r="B444" s="162">
        <v>0</v>
      </c>
    </row>
    <row r="445" s="156" customFormat="true" customHeight="true" spans="1:2">
      <c r="A445" s="163" t="s">
        <v>345</v>
      </c>
      <c r="B445" s="162">
        <v>0</v>
      </c>
    </row>
    <row r="446" s="156" customFormat="true" customHeight="true" spans="1:2">
      <c r="A446" s="163" t="s">
        <v>346</v>
      </c>
      <c r="B446" s="162">
        <v>0</v>
      </c>
    </row>
    <row r="447" s="156" customFormat="true" customHeight="true" spans="1:2">
      <c r="A447" s="163" t="s">
        <v>347</v>
      </c>
      <c r="B447" s="162">
        <v>0</v>
      </c>
    </row>
    <row r="448" s="156" customFormat="true" customHeight="true" spans="1:2">
      <c r="A448" s="163" t="s">
        <v>348</v>
      </c>
      <c r="B448" s="162">
        <v>0</v>
      </c>
    </row>
    <row r="449" s="156" customFormat="true" customHeight="true" spans="1:2">
      <c r="A449" s="163" t="s">
        <v>349</v>
      </c>
      <c r="B449" s="162">
        <v>4761</v>
      </c>
    </row>
    <row r="450" s="156" customFormat="true" customHeight="true" spans="1:2">
      <c r="A450" s="161" t="s">
        <v>350</v>
      </c>
      <c r="B450" s="162">
        <f>B451</f>
        <v>5233</v>
      </c>
    </row>
    <row r="451" s="156" customFormat="true" customHeight="true" spans="1:2">
      <c r="A451" s="163" t="s">
        <v>351</v>
      </c>
      <c r="B451" s="162">
        <v>5233</v>
      </c>
    </row>
    <row r="452" s="156" customFormat="true" customHeight="true" spans="1:2">
      <c r="A452" s="161" t="s">
        <v>352</v>
      </c>
      <c r="B452" s="162">
        <f>SUM(B453,B458,B466,B472,B476,B481,B486,B493,B497,B501)</f>
        <v>3386</v>
      </c>
    </row>
    <row r="453" s="156" customFormat="true" customHeight="true" spans="1:2">
      <c r="A453" s="161" t="s">
        <v>353</v>
      </c>
      <c r="B453" s="162">
        <f>SUM(B454:B457)</f>
        <v>1244</v>
      </c>
    </row>
    <row r="454" s="156" customFormat="true" customHeight="true" spans="1:2">
      <c r="A454" s="163" t="s">
        <v>61</v>
      </c>
      <c r="B454" s="162">
        <v>1072</v>
      </c>
    </row>
    <row r="455" s="156" customFormat="true" customHeight="true" spans="1:2">
      <c r="A455" s="163" t="s">
        <v>62</v>
      </c>
      <c r="B455" s="162">
        <v>0</v>
      </c>
    </row>
    <row r="456" s="156" customFormat="true" customHeight="true" spans="1:2">
      <c r="A456" s="163" t="s">
        <v>63</v>
      </c>
      <c r="B456" s="162">
        <v>0</v>
      </c>
    </row>
    <row r="457" s="156" customFormat="true" customHeight="true" spans="1:2">
      <c r="A457" s="163" t="s">
        <v>354</v>
      </c>
      <c r="B457" s="162">
        <v>172</v>
      </c>
    </row>
    <row r="458" s="156" customFormat="true" customHeight="true" spans="1:2">
      <c r="A458" s="161" t="s">
        <v>355</v>
      </c>
      <c r="B458" s="162">
        <f>SUM(B459:B465)</f>
        <v>10</v>
      </c>
    </row>
    <row r="459" s="156" customFormat="true" customHeight="true" spans="1:2">
      <c r="A459" s="163" t="s">
        <v>356</v>
      </c>
      <c r="B459" s="162">
        <v>0</v>
      </c>
    </row>
    <row r="460" s="156" customFormat="true" customHeight="true" spans="1:2">
      <c r="A460" s="163" t="s">
        <v>357</v>
      </c>
      <c r="B460" s="162">
        <v>0</v>
      </c>
    </row>
    <row r="461" s="156" customFormat="true" customHeight="true" spans="1:2">
      <c r="A461" s="163" t="s">
        <v>358</v>
      </c>
      <c r="B461" s="162">
        <v>0</v>
      </c>
    </row>
    <row r="462" s="156" customFormat="true" customHeight="true" spans="1:2">
      <c r="A462" s="163" t="s">
        <v>359</v>
      </c>
      <c r="B462" s="162">
        <v>0</v>
      </c>
    </row>
    <row r="463" s="156" customFormat="true" customHeight="true" spans="1:2">
      <c r="A463" s="163" t="s">
        <v>360</v>
      </c>
      <c r="B463" s="162">
        <v>10</v>
      </c>
    </row>
    <row r="464" s="156" customFormat="true" customHeight="true" spans="1:2">
      <c r="A464" s="163" t="s">
        <v>361</v>
      </c>
      <c r="B464" s="162">
        <v>0</v>
      </c>
    </row>
    <row r="465" s="246" customFormat="true" customHeight="true" spans="1:2">
      <c r="A465" s="163" t="s">
        <v>362</v>
      </c>
      <c r="B465" s="162">
        <v>0</v>
      </c>
    </row>
    <row r="466" s="156" customFormat="true" customHeight="true" spans="1:2">
      <c r="A466" s="161" t="s">
        <v>363</v>
      </c>
      <c r="B466" s="162">
        <f>SUM(B467:B471)</f>
        <v>82</v>
      </c>
    </row>
    <row r="467" s="156" customFormat="true" customHeight="true" spans="1:2">
      <c r="A467" s="163" t="s">
        <v>356</v>
      </c>
      <c r="B467" s="162">
        <v>0</v>
      </c>
    </row>
    <row r="468" s="156" customFormat="true" customHeight="true" spans="1:2">
      <c r="A468" s="163" t="s">
        <v>364</v>
      </c>
      <c r="B468" s="162">
        <v>82</v>
      </c>
    </row>
    <row r="469" s="156" customFormat="true" customHeight="true" spans="1:2">
      <c r="A469" s="256" t="s">
        <v>365</v>
      </c>
      <c r="B469" s="257">
        <v>0</v>
      </c>
    </row>
    <row r="470" s="156" customFormat="true" customHeight="true" spans="1:2">
      <c r="A470" s="163" t="s">
        <v>366</v>
      </c>
      <c r="B470" s="162">
        <v>0</v>
      </c>
    </row>
    <row r="471" s="156" customFormat="true" customHeight="true" spans="1:2">
      <c r="A471" s="163" t="s">
        <v>367</v>
      </c>
      <c r="B471" s="162"/>
    </row>
    <row r="472" s="156" customFormat="true" customHeight="true" spans="1:2">
      <c r="A472" s="161" t="s">
        <v>368</v>
      </c>
      <c r="B472" s="162">
        <f>SUM(B473:B475)</f>
        <v>86</v>
      </c>
    </row>
    <row r="473" s="156" customFormat="true" customHeight="true" spans="1:2">
      <c r="A473" s="163" t="s">
        <v>356</v>
      </c>
      <c r="B473" s="162">
        <v>0</v>
      </c>
    </row>
    <row r="474" s="246" customFormat="true" customHeight="true" spans="1:2">
      <c r="A474" s="163" t="s">
        <v>369</v>
      </c>
      <c r="B474" s="162">
        <v>130</v>
      </c>
    </row>
    <row r="475" s="156" customFormat="true" customHeight="true" spans="1:2">
      <c r="A475" s="163" t="s">
        <v>370</v>
      </c>
      <c r="B475" s="162">
        <v>-44</v>
      </c>
    </row>
    <row r="476" s="156" customFormat="true" customHeight="true" spans="1:2">
      <c r="A476" s="161" t="s">
        <v>371</v>
      </c>
      <c r="B476" s="162">
        <f>SUM(B477:B480)</f>
        <v>1016</v>
      </c>
    </row>
    <row r="477" s="156" customFormat="true" customHeight="true" spans="1:2">
      <c r="A477" s="163" t="s">
        <v>356</v>
      </c>
      <c r="B477" s="162">
        <v>561</v>
      </c>
    </row>
    <row r="478" s="156" customFormat="true" customHeight="true" spans="1:2">
      <c r="A478" s="163" t="s">
        <v>372</v>
      </c>
      <c r="B478" s="162">
        <v>0</v>
      </c>
    </row>
    <row r="479" s="156" customFormat="true" customHeight="true" spans="1:2">
      <c r="A479" s="163" t="s">
        <v>373</v>
      </c>
      <c r="B479" s="162">
        <v>0</v>
      </c>
    </row>
    <row r="480" s="246" customFormat="true" customHeight="true" spans="1:2">
      <c r="A480" s="163" t="s">
        <v>374</v>
      </c>
      <c r="B480" s="162">
        <v>455</v>
      </c>
    </row>
    <row r="481" s="156" customFormat="true" customHeight="true" spans="1:2">
      <c r="A481" s="161" t="s">
        <v>375</v>
      </c>
      <c r="B481" s="162">
        <f>SUM(B482:B485)</f>
        <v>30</v>
      </c>
    </row>
    <row r="482" s="156" customFormat="true" customHeight="true" spans="1:2">
      <c r="A482" s="163" t="s">
        <v>376</v>
      </c>
      <c r="B482" s="162">
        <v>0</v>
      </c>
    </row>
    <row r="483" s="156" customFormat="true" customHeight="true" spans="1:2">
      <c r="A483" s="163" t="s">
        <v>377</v>
      </c>
      <c r="B483" s="162">
        <v>0</v>
      </c>
    </row>
    <row r="484" s="156" customFormat="true" customHeight="true" spans="1:2">
      <c r="A484" s="163" t="s">
        <v>378</v>
      </c>
      <c r="B484" s="162">
        <v>0</v>
      </c>
    </row>
    <row r="485" s="156" customFormat="true" customHeight="true" spans="1:2">
      <c r="A485" s="163" t="s">
        <v>379</v>
      </c>
      <c r="B485" s="162">
        <v>30</v>
      </c>
    </row>
    <row r="486" s="156" customFormat="true" customHeight="true" spans="1:2">
      <c r="A486" s="161" t="s">
        <v>380</v>
      </c>
      <c r="B486" s="162">
        <f>SUM(B487:B492)</f>
        <v>383</v>
      </c>
    </row>
    <row r="487" s="156" customFormat="true" customHeight="true" spans="1:2">
      <c r="A487" s="163" t="s">
        <v>356</v>
      </c>
      <c r="B487" s="162">
        <v>165</v>
      </c>
    </row>
    <row r="488" s="156" customFormat="true" customHeight="true" spans="1:2">
      <c r="A488" s="163" t="s">
        <v>381</v>
      </c>
      <c r="B488" s="162">
        <v>123</v>
      </c>
    </row>
    <row r="489" s="246" customFormat="true" customHeight="true" spans="1:2">
      <c r="A489" s="163" t="s">
        <v>382</v>
      </c>
      <c r="B489" s="162">
        <v>0</v>
      </c>
    </row>
    <row r="490" s="156" customFormat="true" customHeight="true" spans="1:2">
      <c r="A490" s="163" t="s">
        <v>383</v>
      </c>
      <c r="B490" s="162">
        <v>0</v>
      </c>
    </row>
    <row r="491" s="156" customFormat="true" customHeight="true" spans="1:2">
      <c r="A491" s="163" t="s">
        <v>384</v>
      </c>
      <c r="B491" s="162">
        <v>0</v>
      </c>
    </row>
    <row r="492" s="156" customFormat="true" customHeight="true" spans="1:2">
      <c r="A492" s="163" t="s">
        <v>385</v>
      </c>
      <c r="B492" s="162">
        <v>95</v>
      </c>
    </row>
    <row r="493" s="156" customFormat="true" customHeight="true" spans="1:2">
      <c r="A493" s="161" t="s">
        <v>386</v>
      </c>
      <c r="B493" s="162">
        <f>SUM(B494:B496)</f>
        <v>0</v>
      </c>
    </row>
    <row r="494" s="156" customFormat="true" customHeight="true" spans="1:2">
      <c r="A494" s="163" t="s">
        <v>387</v>
      </c>
      <c r="B494" s="162">
        <v>0</v>
      </c>
    </row>
    <row r="495" s="246" customFormat="true" customHeight="true" spans="1:2">
      <c r="A495" s="163" t="s">
        <v>388</v>
      </c>
      <c r="B495" s="162">
        <v>0</v>
      </c>
    </row>
    <row r="496" s="156" customFormat="true" customHeight="true" spans="1:2">
      <c r="A496" s="163" t="s">
        <v>389</v>
      </c>
      <c r="B496" s="162">
        <v>0</v>
      </c>
    </row>
    <row r="497" s="156" customFormat="true" customHeight="true" spans="1:2">
      <c r="A497" s="161" t="s">
        <v>390</v>
      </c>
      <c r="B497" s="162">
        <f>B498+B499+B500</f>
        <v>445</v>
      </c>
    </row>
    <row r="498" s="156" customFormat="true" customHeight="true" spans="1:2">
      <c r="A498" s="163" t="s">
        <v>391</v>
      </c>
      <c r="B498" s="162">
        <v>0</v>
      </c>
    </row>
    <row r="499" s="156" customFormat="true" customHeight="true" spans="1:2">
      <c r="A499" s="163" t="s">
        <v>392</v>
      </c>
      <c r="B499" s="162">
        <v>445</v>
      </c>
    </row>
    <row r="500" s="156" customFormat="true" customHeight="true" spans="1:2">
      <c r="A500" s="163" t="s">
        <v>393</v>
      </c>
      <c r="B500" s="162">
        <v>0</v>
      </c>
    </row>
    <row r="501" s="246" customFormat="true" customHeight="true" spans="1:2">
      <c r="A501" s="161" t="s">
        <v>394</v>
      </c>
      <c r="B501" s="162">
        <f>SUM(B502:B505)</f>
        <v>90</v>
      </c>
    </row>
    <row r="502" s="156" customFormat="true" customHeight="true" spans="1:2">
      <c r="A502" s="163" t="s">
        <v>395</v>
      </c>
      <c r="B502" s="162">
        <v>25</v>
      </c>
    </row>
    <row r="503" s="156" customFormat="true" customHeight="true" spans="1:2">
      <c r="A503" s="163" t="s">
        <v>396</v>
      </c>
      <c r="B503" s="162">
        <v>0</v>
      </c>
    </row>
    <row r="504" s="156" customFormat="true" customHeight="true" spans="1:2">
      <c r="A504" s="163" t="s">
        <v>397</v>
      </c>
      <c r="B504" s="162">
        <v>0</v>
      </c>
    </row>
    <row r="505" s="156" customFormat="true" customHeight="true" spans="1:2">
      <c r="A505" s="163" t="s">
        <v>398</v>
      </c>
      <c r="B505" s="162">
        <v>65</v>
      </c>
    </row>
    <row r="506" s="156" customFormat="true" customHeight="true" spans="1:2">
      <c r="A506" s="161" t="s">
        <v>399</v>
      </c>
      <c r="B506" s="162">
        <f>SUM(B507,B523,B531,B542,B551,B559)</f>
        <v>9137</v>
      </c>
    </row>
    <row r="507" s="156" customFormat="true" customHeight="true" spans="1:2">
      <c r="A507" s="161" t="s">
        <v>400</v>
      </c>
      <c r="B507" s="162">
        <f>SUM(B508:B522)</f>
        <v>3789</v>
      </c>
    </row>
    <row r="508" s="156" customFormat="true" customHeight="true" spans="1:2">
      <c r="A508" s="163" t="s">
        <v>61</v>
      </c>
      <c r="B508" s="162">
        <v>1199</v>
      </c>
    </row>
    <row r="509" s="156" customFormat="true" customHeight="true" spans="1:2">
      <c r="A509" s="163" t="s">
        <v>62</v>
      </c>
      <c r="B509" s="162">
        <v>71</v>
      </c>
    </row>
    <row r="510" s="156" customFormat="true" customHeight="true" spans="1:2">
      <c r="A510" s="163" t="s">
        <v>63</v>
      </c>
      <c r="B510" s="162">
        <v>0</v>
      </c>
    </row>
    <row r="511" s="156" customFormat="true" customHeight="true" spans="1:2">
      <c r="A511" s="163" t="s">
        <v>401</v>
      </c>
      <c r="B511" s="162">
        <v>547</v>
      </c>
    </row>
    <row r="512" s="156" customFormat="true" customHeight="true" spans="1:2">
      <c r="A512" s="163" t="s">
        <v>402</v>
      </c>
      <c r="B512" s="162">
        <v>0</v>
      </c>
    </row>
    <row r="513" s="156" customFormat="true" customHeight="true" spans="1:2">
      <c r="A513" s="163" t="s">
        <v>403</v>
      </c>
      <c r="B513" s="162">
        <v>0</v>
      </c>
    </row>
    <row r="514" s="156" customFormat="true" customHeight="true" spans="1:2">
      <c r="A514" s="163" t="s">
        <v>404</v>
      </c>
      <c r="B514" s="162">
        <v>59</v>
      </c>
    </row>
    <row r="515" s="156" customFormat="true" customHeight="true" spans="1:2">
      <c r="A515" s="163" t="s">
        <v>405</v>
      </c>
      <c r="B515" s="162">
        <v>0</v>
      </c>
    </row>
    <row r="516" s="156" customFormat="true" customHeight="true" spans="1:2">
      <c r="A516" s="163" t="s">
        <v>406</v>
      </c>
      <c r="B516" s="162">
        <v>472</v>
      </c>
    </row>
    <row r="517" s="156" customFormat="true" customHeight="true" spans="1:2">
      <c r="A517" s="163" t="s">
        <v>407</v>
      </c>
      <c r="B517" s="162">
        <v>0</v>
      </c>
    </row>
    <row r="518" s="156" customFormat="true" customHeight="true" spans="1:2">
      <c r="A518" s="163" t="s">
        <v>408</v>
      </c>
      <c r="B518" s="162">
        <v>72</v>
      </c>
    </row>
    <row r="519" s="156" customFormat="true" customHeight="true" spans="1:2">
      <c r="A519" s="163" t="s">
        <v>409</v>
      </c>
      <c r="B519" s="162">
        <v>6</v>
      </c>
    </row>
    <row r="520" s="156" customFormat="true" customHeight="true" spans="1:2">
      <c r="A520" s="163" t="s">
        <v>410</v>
      </c>
      <c r="B520" s="162">
        <v>471</v>
      </c>
    </row>
    <row r="521" s="156" customFormat="true" customHeight="true" spans="1:2">
      <c r="A521" s="163" t="s">
        <v>411</v>
      </c>
      <c r="B521" s="162">
        <v>0</v>
      </c>
    </row>
    <row r="522" s="156" customFormat="true" customHeight="true" spans="1:2">
      <c r="A522" s="163" t="s">
        <v>412</v>
      </c>
      <c r="B522" s="162">
        <v>892</v>
      </c>
    </row>
    <row r="523" s="156" customFormat="true" customHeight="true" spans="1:2">
      <c r="A523" s="161" t="s">
        <v>413</v>
      </c>
      <c r="B523" s="162">
        <f>SUM(B524:B530)</f>
        <v>818</v>
      </c>
    </row>
    <row r="524" s="156" customFormat="true" customHeight="true" spans="1:2">
      <c r="A524" s="163" t="s">
        <v>61</v>
      </c>
      <c r="B524" s="162">
        <v>0</v>
      </c>
    </row>
    <row r="525" s="156" customFormat="true" customHeight="true" spans="1:2">
      <c r="A525" s="163" t="s">
        <v>62</v>
      </c>
      <c r="B525" s="162">
        <v>0</v>
      </c>
    </row>
    <row r="526" s="156" customFormat="true" customHeight="true" spans="1:2">
      <c r="A526" s="163" t="s">
        <v>63</v>
      </c>
      <c r="B526" s="162">
        <v>0</v>
      </c>
    </row>
    <row r="527" s="156" customFormat="true" customHeight="true" spans="1:2">
      <c r="A527" s="163" t="s">
        <v>414</v>
      </c>
      <c r="B527" s="162">
        <v>50</v>
      </c>
    </row>
    <row r="528" s="156" customFormat="true" customHeight="true" spans="1:2">
      <c r="A528" s="163" t="s">
        <v>415</v>
      </c>
      <c r="B528" s="162">
        <v>768</v>
      </c>
    </row>
    <row r="529" s="246" customFormat="true" customHeight="true" spans="1:2">
      <c r="A529" s="163" t="s">
        <v>416</v>
      </c>
      <c r="B529" s="162">
        <v>0</v>
      </c>
    </row>
    <row r="530" s="156" customFormat="true" customHeight="true" spans="1:2">
      <c r="A530" s="163" t="s">
        <v>417</v>
      </c>
      <c r="B530" s="162">
        <v>0</v>
      </c>
    </row>
    <row r="531" s="156" customFormat="true" customHeight="true" spans="1:2">
      <c r="A531" s="161" t="s">
        <v>418</v>
      </c>
      <c r="B531" s="162">
        <f>SUM(B532:B541)</f>
        <v>1873</v>
      </c>
    </row>
    <row r="532" s="156" customFormat="true" customHeight="true" spans="1:2">
      <c r="A532" s="163" t="s">
        <v>61</v>
      </c>
      <c r="B532" s="162">
        <v>3</v>
      </c>
    </row>
    <row r="533" s="156" customFormat="true" customHeight="true" spans="1:2">
      <c r="A533" s="163" t="s">
        <v>62</v>
      </c>
      <c r="B533" s="162">
        <v>36</v>
      </c>
    </row>
    <row r="534" s="156" customFormat="true" customHeight="true" spans="1:2">
      <c r="A534" s="163" t="s">
        <v>63</v>
      </c>
      <c r="B534" s="162">
        <v>0</v>
      </c>
    </row>
    <row r="535" s="156" customFormat="true" customHeight="true" spans="1:2">
      <c r="A535" s="163" t="s">
        <v>419</v>
      </c>
      <c r="B535" s="162">
        <v>3</v>
      </c>
    </row>
    <row r="536" s="156" customFormat="true" customHeight="true" spans="1:2">
      <c r="A536" s="163" t="s">
        <v>420</v>
      </c>
      <c r="B536" s="162">
        <v>0</v>
      </c>
    </row>
    <row r="537" s="156" customFormat="true" customHeight="true" spans="1:2">
      <c r="A537" s="163" t="s">
        <v>421</v>
      </c>
      <c r="B537" s="162">
        <v>0</v>
      </c>
    </row>
    <row r="538" s="156" customFormat="true" customHeight="true" spans="1:2">
      <c r="A538" s="163" t="s">
        <v>422</v>
      </c>
      <c r="B538" s="162">
        <v>200</v>
      </c>
    </row>
    <row r="539" s="156" customFormat="true" customHeight="true" spans="1:2">
      <c r="A539" s="163" t="s">
        <v>423</v>
      </c>
      <c r="B539" s="162">
        <v>0</v>
      </c>
    </row>
    <row r="540" s="156" customFormat="true" customHeight="true" spans="1:2">
      <c r="A540" s="163" t="s">
        <v>424</v>
      </c>
      <c r="B540" s="162">
        <v>0</v>
      </c>
    </row>
    <row r="541" s="156" customFormat="true" customHeight="true" spans="1:2">
      <c r="A541" s="163" t="s">
        <v>425</v>
      </c>
      <c r="B541" s="162">
        <v>1631</v>
      </c>
    </row>
    <row r="542" s="156" customFormat="true" customHeight="true" spans="1:2">
      <c r="A542" s="161" t="s">
        <v>426</v>
      </c>
      <c r="B542" s="162">
        <f>SUM(B543:B550)</f>
        <v>5</v>
      </c>
    </row>
    <row r="543" s="156" customFormat="true" customHeight="true" spans="1:2">
      <c r="A543" s="163" t="s">
        <v>61</v>
      </c>
      <c r="B543" s="162">
        <v>0</v>
      </c>
    </row>
    <row r="544" s="156" customFormat="true" customHeight="true" spans="1:2">
      <c r="A544" s="163" t="s">
        <v>62</v>
      </c>
      <c r="B544" s="162">
        <v>0</v>
      </c>
    </row>
    <row r="545" s="156" customFormat="true" customHeight="true" spans="1:2">
      <c r="A545" s="163" t="s">
        <v>63</v>
      </c>
      <c r="B545" s="162">
        <v>0</v>
      </c>
    </row>
    <row r="546" s="156" customFormat="true" customHeight="true" spans="1:2">
      <c r="A546" s="163" t="s">
        <v>427</v>
      </c>
      <c r="B546" s="162">
        <v>0</v>
      </c>
    </row>
    <row r="547" s="156" customFormat="true" customHeight="true" spans="1:2">
      <c r="A547" s="163" t="s">
        <v>428</v>
      </c>
      <c r="B547" s="162">
        <v>0</v>
      </c>
    </row>
    <row r="548" s="156" customFormat="true" customHeight="true" spans="1:2">
      <c r="A548" s="163" t="s">
        <v>429</v>
      </c>
      <c r="B548" s="162">
        <v>0</v>
      </c>
    </row>
    <row r="549" s="156" customFormat="true" customHeight="true" spans="1:2">
      <c r="A549" s="163" t="s">
        <v>430</v>
      </c>
      <c r="B549" s="162">
        <v>0</v>
      </c>
    </row>
    <row r="550" s="156" customFormat="true" customHeight="true" spans="1:2">
      <c r="A550" s="163" t="s">
        <v>431</v>
      </c>
      <c r="B550" s="162">
        <v>5</v>
      </c>
    </row>
    <row r="551" s="156" customFormat="true" customHeight="true" spans="1:2">
      <c r="A551" s="161" t="s">
        <v>432</v>
      </c>
      <c r="B551" s="162">
        <f>SUM(B552:B558)</f>
        <v>2370</v>
      </c>
    </row>
    <row r="552" s="156" customFormat="true" customHeight="true" spans="1:2">
      <c r="A552" s="163" t="s">
        <v>61</v>
      </c>
      <c r="B552" s="162">
        <v>0</v>
      </c>
    </row>
    <row r="553" s="156" customFormat="true" customHeight="true" spans="1:2">
      <c r="A553" s="163" t="s">
        <v>62</v>
      </c>
      <c r="B553" s="162">
        <v>0</v>
      </c>
    </row>
    <row r="554" s="156" customFormat="true" customHeight="true" spans="1:2">
      <c r="A554" s="163" t="s">
        <v>63</v>
      </c>
      <c r="B554" s="162">
        <v>0</v>
      </c>
    </row>
    <row r="555" s="156" customFormat="true" customHeight="true" spans="1:2">
      <c r="A555" s="163" t="s">
        <v>433</v>
      </c>
      <c r="B555" s="162">
        <v>2183</v>
      </c>
    </row>
    <row r="556" s="156" customFormat="true" customHeight="true" spans="1:2">
      <c r="A556" s="163" t="s">
        <v>434</v>
      </c>
      <c r="B556" s="162">
        <v>67</v>
      </c>
    </row>
    <row r="557" s="156" customFormat="true" customHeight="true" spans="1:2">
      <c r="A557" s="163" t="s">
        <v>435</v>
      </c>
      <c r="B557" s="162">
        <v>0</v>
      </c>
    </row>
    <row r="558" s="156" customFormat="true" customHeight="true" spans="1:2">
      <c r="A558" s="163" t="s">
        <v>436</v>
      </c>
      <c r="B558" s="162">
        <v>120</v>
      </c>
    </row>
    <row r="559" s="156" customFormat="true" customHeight="true" spans="1:2">
      <c r="A559" s="161" t="s">
        <v>437</v>
      </c>
      <c r="B559" s="162">
        <f>SUM(B560:B562)</f>
        <v>282</v>
      </c>
    </row>
    <row r="560" s="156" customFormat="true" customHeight="true" spans="1:2">
      <c r="A560" s="163" t="s">
        <v>438</v>
      </c>
      <c r="B560" s="162">
        <v>63</v>
      </c>
    </row>
    <row r="561" s="156" customFormat="true" customHeight="true" spans="1:2">
      <c r="A561" s="163" t="s">
        <v>439</v>
      </c>
      <c r="B561" s="162">
        <v>0</v>
      </c>
    </row>
    <row r="562" s="156" customFormat="true" customHeight="true" spans="1:2">
      <c r="A562" s="163" t="s">
        <v>440</v>
      </c>
      <c r="B562" s="162">
        <v>219</v>
      </c>
    </row>
    <row r="563" s="246" customFormat="true" customHeight="true" spans="1:2">
      <c r="A563" s="161" t="s">
        <v>441</v>
      </c>
      <c r="B563" s="162">
        <f>B564+B578+B586+B588+B596+B600+B610+B618+B625+B633+B642+B647+B650+B653+B656+B659+B662+B666+B671+B679+B682</f>
        <v>54733</v>
      </c>
    </row>
    <row r="564" s="156" customFormat="true" customHeight="true" spans="1:2">
      <c r="A564" s="161" t="s">
        <v>442</v>
      </c>
      <c r="B564" s="162">
        <f>SUM(B565:B577)</f>
        <v>2154</v>
      </c>
    </row>
    <row r="565" s="156" customFormat="true" customHeight="true" spans="1:2">
      <c r="A565" s="163" t="s">
        <v>61</v>
      </c>
      <c r="B565" s="162">
        <v>1453</v>
      </c>
    </row>
    <row r="566" s="156" customFormat="true" customHeight="true" spans="1:2">
      <c r="A566" s="163" t="s">
        <v>62</v>
      </c>
      <c r="B566" s="162">
        <v>66</v>
      </c>
    </row>
    <row r="567" s="156" customFormat="true" customHeight="true" spans="1:2">
      <c r="A567" s="163" t="s">
        <v>63</v>
      </c>
      <c r="B567" s="162">
        <v>0</v>
      </c>
    </row>
    <row r="568" s="156" customFormat="true" customHeight="true" spans="1:2">
      <c r="A568" s="163" t="s">
        <v>443</v>
      </c>
      <c r="B568" s="162">
        <v>0</v>
      </c>
    </row>
    <row r="569" s="156" customFormat="true" customHeight="true" spans="1:2">
      <c r="A569" s="163" t="s">
        <v>444</v>
      </c>
      <c r="B569" s="162">
        <v>177</v>
      </c>
    </row>
    <row r="570" s="156" customFormat="true" customHeight="true" spans="1:2">
      <c r="A570" s="163" t="s">
        <v>445</v>
      </c>
      <c r="B570" s="162">
        <v>113</v>
      </c>
    </row>
    <row r="571" s="156" customFormat="true" customHeight="true" spans="1:2">
      <c r="A571" s="163" t="s">
        <v>446</v>
      </c>
      <c r="B571" s="162">
        <v>0</v>
      </c>
    </row>
    <row r="572" s="156" customFormat="true" customHeight="true" spans="1:2">
      <c r="A572" s="163" t="s">
        <v>102</v>
      </c>
      <c r="B572" s="162">
        <v>164</v>
      </c>
    </row>
    <row r="573" s="156" customFormat="true" customHeight="true" spans="1:2">
      <c r="A573" s="163" t="s">
        <v>447</v>
      </c>
      <c r="B573" s="162">
        <v>76</v>
      </c>
    </row>
    <row r="574" s="156" customFormat="true" customHeight="true" spans="1:2">
      <c r="A574" s="163" t="s">
        <v>448</v>
      </c>
      <c r="B574" s="162">
        <v>0</v>
      </c>
    </row>
    <row r="575" s="156" customFormat="true" customHeight="true" spans="1:2">
      <c r="A575" s="163" t="s">
        <v>449</v>
      </c>
      <c r="B575" s="162">
        <v>0</v>
      </c>
    </row>
    <row r="576" s="156" customFormat="true" customHeight="true" spans="1:2">
      <c r="A576" s="163" t="s">
        <v>450</v>
      </c>
      <c r="B576" s="162">
        <v>105</v>
      </c>
    </row>
    <row r="577" s="156" customFormat="true" customHeight="true" spans="1:2">
      <c r="A577" s="163" t="s">
        <v>451</v>
      </c>
      <c r="B577" s="162">
        <v>0</v>
      </c>
    </row>
    <row r="578" s="156" customFormat="true" customHeight="true" spans="1:2">
      <c r="A578" s="161" t="s">
        <v>452</v>
      </c>
      <c r="B578" s="162">
        <f>SUM(B579:B585)</f>
        <v>612</v>
      </c>
    </row>
    <row r="579" s="156" customFormat="true" customHeight="true" spans="1:2">
      <c r="A579" s="163" t="s">
        <v>61</v>
      </c>
      <c r="B579" s="162">
        <v>488</v>
      </c>
    </row>
    <row r="580" s="246" customFormat="true" customHeight="true" spans="1:2">
      <c r="A580" s="163" t="s">
        <v>62</v>
      </c>
      <c r="B580" s="162">
        <v>6</v>
      </c>
    </row>
    <row r="581" s="156" customFormat="true" customHeight="true" spans="1:2">
      <c r="A581" s="163" t="s">
        <v>63</v>
      </c>
      <c r="B581" s="162">
        <v>0</v>
      </c>
    </row>
    <row r="582" s="156" customFormat="true" customHeight="true" spans="1:2">
      <c r="A582" s="163" t="s">
        <v>453</v>
      </c>
      <c r="B582" s="162">
        <v>0</v>
      </c>
    </row>
    <row r="583" s="156" customFormat="true" customHeight="true" spans="1:2">
      <c r="A583" s="163" t="s">
        <v>454</v>
      </c>
      <c r="B583" s="162">
        <v>8</v>
      </c>
    </row>
    <row r="584" s="246" customFormat="true" customHeight="true" spans="1:2">
      <c r="A584" s="163" t="s">
        <v>455</v>
      </c>
      <c r="B584" s="162">
        <v>38</v>
      </c>
    </row>
    <row r="585" s="156" customFormat="true" customHeight="true" spans="1:2">
      <c r="A585" s="163" t="s">
        <v>456</v>
      </c>
      <c r="B585" s="162">
        <v>72</v>
      </c>
    </row>
    <row r="586" s="156" customFormat="true" customHeight="true" spans="1:2">
      <c r="A586" s="161" t="s">
        <v>457</v>
      </c>
      <c r="B586" s="162">
        <f>B587</f>
        <v>0</v>
      </c>
    </row>
    <row r="587" s="156" customFormat="true" customHeight="true" spans="1:2">
      <c r="A587" s="163" t="s">
        <v>458</v>
      </c>
      <c r="B587" s="162">
        <v>0</v>
      </c>
    </row>
    <row r="588" s="156" customFormat="true" customHeight="true" spans="1:2">
      <c r="A588" s="161" t="s">
        <v>459</v>
      </c>
      <c r="B588" s="162">
        <f>SUM(B589:B595)</f>
        <v>32060</v>
      </c>
    </row>
    <row r="589" s="156" customFormat="true" customHeight="true" spans="1:2">
      <c r="A589" s="163" t="s">
        <v>460</v>
      </c>
      <c r="B589" s="162">
        <v>9145</v>
      </c>
    </row>
    <row r="590" s="156" customFormat="true" customHeight="true" spans="1:2">
      <c r="A590" s="163" t="s">
        <v>461</v>
      </c>
      <c r="B590" s="162">
        <v>4691</v>
      </c>
    </row>
    <row r="591" s="156" customFormat="true" customHeight="true" spans="1:2">
      <c r="A591" s="163" t="s">
        <v>462</v>
      </c>
      <c r="B591" s="162">
        <v>0</v>
      </c>
    </row>
    <row r="592" s="156" customFormat="true" customHeight="true" spans="1:2">
      <c r="A592" s="163" t="s">
        <v>463</v>
      </c>
      <c r="B592" s="162">
        <v>16323</v>
      </c>
    </row>
    <row r="593" s="156" customFormat="true" customHeight="true" spans="1:2">
      <c r="A593" s="163" t="s">
        <v>464</v>
      </c>
      <c r="B593" s="162">
        <v>247</v>
      </c>
    </row>
    <row r="594" s="156" customFormat="true" customHeight="true" spans="1:2">
      <c r="A594" s="163" t="s">
        <v>465</v>
      </c>
      <c r="B594" s="162">
        <v>29</v>
      </c>
    </row>
    <row r="595" s="156" customFormat="true" customHeight="true" spans="1:2">
      <c r="A595" s="163" t="s">
        <v>466</v>
      </c>
      <c r="B595" s="162">
        <v>1625</v>
      </c>
    </row>
    <row r="596" s="156" customFormat="true" customHeight="true" spans="1:2">
      <c r="A596" s="161" t="s">
        <v>467</v>
      </c>
      <c r="B596" s="162">
        <f>SUM(B597:B599)</f>
        <v>3958</v>
      </c>
    </row>
    <row r="597" s="156" customFormat="true" customHeight="true" spans="1:2">
      <c r="A597" s="163" t="s">
        <v>468</v>
      </c>
      <c r="B597" s="162">
        <v>0</v>
      </c>
    </row>
    <row r="598" s="156" customFormat="true" customHeight="true" spans="1:2">
      <c r="A598" s="163" t="s">
        <v>469</v>
      </c>
      <c r="B598" s="162">
        <v>0</v>
      </c>
    </row>
    <row r="599" s="156" customFormat="true" customHeight="true" spans="1:2">
      <c r="A599" s="163" t="s">
        <v>470</v>
      </c>
      <c r="B599" s="162">
        <f>3637+321</f>
        <v>3958</v>
      </c>
    </row>
    <row r="600" s="156" customFormat="true" customHeight="true" spans="1:2">
      <c r="A600" s="161" t="s">
        <v>471</v>
      </c>
      <c r="B600" s="162">
        <f>SUM(B601:B609)</f>
        <v>1831</v>
      </c>
    </row>
    <row r="601" s="156" customFormat="true" customHeight="true" spans="1:2">
      <c r="A601" s="163" t="s">
        <v>472</v>
      </c>
      <c r="B601" s="162">
        <v>0</v>
      </c>
    </row>
    <row r="602" s="156" customFormat="true" customHeight="true" spans="1:2">
      <c r="A602" s="163" t="s">
        <v>473</v>
      </c>
      <c r="B602" s="162">
        <v>0</v>
      </c>
    </row>
    <row r="603" s="156" customFormat="true" customHeight="true" spans="1:2">
      <c r="A603" s="163" t="s">
        <v>474</v>
      </c>
      <c r="B603" s="162">
        <v>0</v>
      </c>
    </row>
    <row r="604" s="156" customFormat="true" customHeight="true" spans="1:2">
      <c r="A604" s="163" t="s">
        <v>475</v>
      </c>
      <c r="B604" s="162">
        <v>0</v>
      </c>
    </row>
    <row r="605" s="156" customFormat="true" customHeight="true" spans="1:2">
      <c r="A605" s="163" t="s">
        <v>476</v>
      </c>
      <c r="B605" s="162">
        <v>0</v>
      </c>
    </row>
    <row r="606" s="156" customFormat="true" customHeight="true" spans="1:2">
      <c r="A606" s="163" t="s">
        <v>477</v>
      </c>
      <c r="B606" s="162">
        <v>0</v>
      </c>
    </row>
    <row r="607" s="156" customFormat="true" customHeight="true" spans="1:2">
      <c r="A607" s="163" t="s">
        <v>478</v>
      </c>
      <c r="B607" s="162">
        <v>0</v>
      </c>
    </row>
    <row r="608" s="156" customFormat="true" customHeight="true" spans="1:2">
      <c r="A608" s="163" t="s">
        <v>479</v>
      </c>
      <c r="B608" s="162">
        <v>0</v>
      </c>
    </row>
    <row r="609" s="156" customFormat="true" customHeight="true" spans="1:2">
      <c r="A609" s="163" t="s">
        <v>480</v>
      </c>
      <c r="B609" s="162">
        <v>1831</v>
      </c>
    </row>
    <row r="610" s="156" customFormat="true" customHeight="true" spans="1:2">
      <c r="A610" s="161" t="s">
        <v>481</v>
      </c>
      <c r="B610" s="162">
        <f>SUM(B611:B617)</f>
        <v>949</v>
      </c>
    </row>
    <row r="611" s="156" customFormat="true" customHeight="true" spans="1:2">
      <c r="A611" s="163" t="s">
        <v>482</v>
      </c>
      <c r="B611" s="162">
        <v>949</v>
      </c>
    </row>
    <row r="612" s="156" customFormat="true" customHeight="true" spans="1:2">
      <c r="A612" s="163" t="s">
        <v>483</v>
      </c>
      <c r="B612" s="162">
        <v>0</v>
      </c>
    </row>
    <row r="613" s="156" customFormat="true" customHeight="true" spans="1:2">
      <c r="A613" s="163" t="s">
        <v>484</v>
      </c>
      <c r="B613" s="162">
        <v>0</v>
      </c>
    </row>
    <row r="614" s="156" customFormat="true" customHeight="true" spans="1:2">
      <c r="A614" s="163" t="s">
        <v>485</v>
      </c>
      <c r="B614" s="162">
        <v>0</v>
      </c>
    </row>
    <row r="615" s="156" customFormat="true" customHeight="true" spans="1:2">
      <c r="A615" s="163" t="s">
        <v>486</v>
      </c>
      <c r="B615" s="162">
        <v>0</v>
      </c>
    </row>
    <row r="616" s="156" customFormat="true" customHeight="true" spans="1:2">
      <c r="A616" s="163" t="s">
        <v>487</v>
      </c>
      <c r="B616" s="162">
        <v>0</v>
      </c>
    </row>
    <row r="617" s="156" customFormat="true" customHeight="true" spans="1:2">
      <c r="A617" s="163" t="s">
        <v>488</v>
      </c>
      <c r="B617" s="162">
        <v>0</v>
      </c>
    </row>
    <row r="618" s="156" customFormat="true" customHeight="true" spans="1:2">
      <c r="A618" s="161" t="s">
        <v>489</v>
      </c>
      <c r="B618" s="162">
        <f>SUM(B619:B624)</f>
        <v>1717</v>
      </c>
    </row>
    <row r="619" s="156" customFormat="true" customHeight="true" spans="1:2">
      <c r="A619" s="163" t="s">
        <v>490</v>
      </c>
      <c r="B619" s="162">
        <v>3</v>
      </c>
    </row>
    <row r="620" s="246" customFormat="true" customHeight="true" spans="1:2">
      <c r="A620" s="163" t="s">
        <v>491</v>
      </c>
      <c r="B620" s="162">
        <v>141</v>
      </c>
    </row>
    <row r="621" s="156" customFormat="true" customHeight="true" spans="1:2">
      <c r="A621" s="163" t="s">
        <v>492</v>
      </c>
      <c r="B621" s="162">
        <v>150</v>
      </c>
    </row>
    <row r="622" s="156" customFormat="true" customHeight="true" spans="1:2">
      <c r="A622" s="163" t="s">
        <v>493</v>
      </c>
      <c r="B622" s="162">
        <v>2</v>
      </c>
    </row>
    <row r="623" s="156" customFormat="true" customHeight="true" spans="1:2">
      <c r="A623" s="163" t="s">
        <v>494</v>
      </c>
      <c r="B623" s="162">
        <v>1337</v>
      </c>
    </row>
    <row r="624" s="156" customFormat="true" customHeight="true" spans="1:2">
      <c r="A624" s="163" t="s">
        <v>495</v>
      </c>
      <c r="B624" s="162">
        <v>84</v>
      </c>
    </row>
    <row r="625" s="156" customFormat="true" customHeight="true" spans="1:2">
      <c r="A625" s="161" t="s">
        <v>496</v>
      </c>
      <c r="B625" s="162">
        <f>SUM(B626:B632)</f>
        <v>1689</v>
      </c>
    </row>
    <row r="626" s="246" customFormat="true" customHeight="true" spans="1:2">
      <c r="A626" s="163" t="s">
        <v>497</v>
      </c>
      <c r="B626" s="162">
        <v>452</v>
      </c>
    </row>
    <row r="627" s="156" customFormat="true" customHeight="true" spans="1:2">
      <c r="A627" s="163" t="s">
        <v>498</v>
      </c>
      <c r="B627" s="162">
        <v>0</v>
      </c>
    </row>
    <row r="628" s="156" customFormat="true" customHeight="true" spans="1:2">
      <c r="A628" s="163" t="s">
        <v>499</v>
      </c>
      <c r="B628" s="162">
        <v>0</v>
      </c>
    </row>
    <row r="629" s="156" customFormat="true" customHeight="true" spans="1:2">
      <c r="A629" s="163" t="s">
        <v>500</v>
      </c>
      <c r="B629" s="162">
        <v>428</v>
      </c>
    </row>
    <row r="630" s="246" customFormat="true" customHeight="true" spans="1:2">
      <c r="A630" s="163" t="s">
        <v>501</v>
      </c>
      <c r="B630" s="162">
        <v>374</v>
      </c>
    </row>
    <row r="631" s="156" customFormat="true" customHeight="true" spans="1:2">
      <c r="A631" s="163" t="s">
        <v>502</v>
      </c>
      <c r="B631" s="162">
        <v>0</v>
      </c>
    </row>
    <row r="632" s="156" customFormat="true" customHeight="true" spans="1:2">
      <c r="A632" s="163" t="s">
        <v>503</v>
      </c>
      <c r="B632" s="162">
        <v>435</v>
      </c>
    </row>
    <row r="633" s="156" customFormat="true" customHeight="true" spans="1:2">
      <c r="A633" s="161" t="s">
        <v>504</v>
      </c>
      <c r="B633" s="162">
        <f>SUM(B634:B641)</f>
        <v>750</v>
      </c>
    </row>
    <row r="634" s="156" customFormat="true" customHeight="true" spans="1:2">
      <c r="A634" s="163" t="s">
        <v>61</v>
      </c>
      <c r="B634" s="162">
        <v>198</v>
      </c>
    </row>
    <row r="635" s="156" customFormat="true" customHeight="true" spans="1:2">
      <c r="A635" s="163" t="s">
        <v>62</v>
      </c>
      <c r="B635" s="162">
        <v>0</v>
      </c>
    </row>
    <row r="636" s="156" customFormat="true" customHeight="true" spans="1:2">
      <c r="A636" s="163" t="s">
        <v>63</v>
      </c>
      <c r="B636" s="162">
        <v>53</v>
      </c>
    </row>
    <row r="637" s="156" customFormat="true" customHeight="true" spans="1:2">
      <c r="A637" s="163" t="s">
        <v>505</v>
      </c>
      <c r="B637" s="162">
        <v>136</v>
      </c>
    </row>
    <row r="638" s="156" customFormat="true" customHeight="true" spans="1:2">
      <c r="A638" s="163" t="s">
        <v>506</v>
      </c>
      <c r="B638" s="162">
        <v>58</v>
      </c>
    </row>
    <row r="639" s="156" customFormat="true" customHeight="true" spans="1:2">
      <c r="A639" s="163" t="s">
        <v>507</v>
      </c>
      <c r="B639" s="162">
        <v>9</v>
      </c>
    </row>
    <row r="640" s="156" customFormat="true" customHeight="true" spans="1:2">
      <c r="A640" s="163" t="s">
        <v>508</v>
      </c>
      <c r="B640" s="162">
        <v>0</v>
      </c>
    </row>
    <row r="641" s="156" customFormat="true" customHeight="true" spans="1:2">
      <c r="A641" s="163" t="s">
        <v>509</v>
      </c>
      <c r="B641" s="162">
        <v>296</v>
      </c>
    </row>
    <row r="642" s="156" customFormat="true" customHeight="true" spans="1:2">
      <c r="A642" s="161" t="s">
        <v>510</v>
      </c>
      <c r="B642" s="162">
        <f>SUM(B643:B646)</f>
        <v>67</v>
      </c>
    </row>
    <row r="643" s="156" customFormat="true" customHeight="true" spans="1:2">
      <c r="A643" s="163" t="s">
        <v>61</v>
      </c>
      <c r="B643" s="162">
        <v>62</v>
      </c>
    </row>
    <row r="644" s="246" customFormat="true" customHeight="true" spans="1:2">
      <c r="A644" s="163" t="s">
        <v>62</v>
      </c>
      <c r="B644" s="162">
        <v>0</v>
      </c>
    </row>
    <row r="645" s="156" customFormat="true" customHeight="true" spans="1:2">
      <c r="A645" s="163" t="s">
        <v>63</v>
      </c>
      <c r="B645" s="162">
        <v>0</v>
      </c>
    </row>
    <row r="646" s="156" customFormat="true" customHeight="true" spans="1:2">
      <c r="A646" s="163" t="s">
        <v>511</v>
      </c>
      <c r="B646" s="162">
        <v>5</v>
      </c>
    </row>
    <row r="647" s="156" customFormat="true" customHeight="true" spans="1:2">
      <c r="A647" s="161" t="s">
        <v>512</v>
      </c>
      <c r="B647" s="162">
        <f>SUM(B648:B649)</f>
        <v>170</v>
      </c>
    </row>
    <row r="648" s="156" customFormat="true" customHeight="true" spans="1:2">
      <c r="A648" s="163" t="s">
        <v>513</v>
      </c>
      <c r="B648" s="162">
        <v>0</v>
      </c>
    </row>
    <row r="649" s="156" customFormat="true" customHeight="true" spans="1:2">
      <c r="A649" s="163" t="s">
        <v>514</v>
      </c>
      <c r="B649" s="162">
        <v>170</v>
      </c>
    </row>
    <row r="650" s="156" customFormat="true" customHeight="true" spans="1:2">
      <c r="A650" s="161" t="s">
        <v>515</v>
      </c>
      <c r="B650" s="162">
        <f>SUM(B651:B652)</f>
        <v>393</v>
      </c>
    </row>
    <row r="651" s="156" customFormat="true" customHeight="true" spans="1:2">
      <c r="A651" s="163" t="s">
        <v>516</v>
      </c>
      <c r="B651" s="162">
        <v>0</v>
      </c>
    </row>
    <row r="652" s="246" customFormat="true" customHeight="true" spans="1:2">
      <c r="A652" s="163" t="s">
        <v>517</v>
      </c>
      <c r="B652" s="162">
        <v>393</v>
      </c>
    </row>
    <row r="653" s="156" customFormat="true" customHeight="true" spans="1:2">
      <c r="A653" s="161" t="s">
        <v>518</v>
      </c>
      <c r="B653" s="162">
        <f>SUM(B654:B655)</f>
        <v>0</v>
      </c>
    </row>
    <row r="654" s="156" customFormat="true" customHeight="true" spans="1:2">
      <c r="A654" s="163" t="s">
        <v>519</v>
      </c>
      <c r="B654" s="162">
        <v>0</v>
      </c>
    </row>
    <row r="655" s="156" customFormat="true" customHeight="true" spans="1:2">
      <c r="A655" s="163" t="s">
        <v>520</v>
      </c>
      <c r="B655" s="162">
        <v>0</v>
      </c>
    </row>
    <row r="656" s="156" customFormat="true" customHeight="true" spans="1:2">
      <c r="A656" s="161" t="s">
        <v>521</v>
      </c>
      <c r="B656" s="162">
        <f>SUM(B657:B658)</f>
        <v>0</v>
      </c>
    </row>
    <row r="657" s="156" customFormat="true" customHeight="true" spans="1:2">
      <c r="A657" s="163" t="s">
        <v>522</v>
      </c>
      <c r="B657" s="162">
        <v>0</v>
      </c>
    </row>
    <row r="658" s="246" customFormat="true" customHeight="true" spans="1:2">
      <c r="A658" s="163" t="s">
        <v>523</v>
      </c>
      <c r="B658" s="162">
        <v>0</v>
      </c>
    </row>
    <row r="659" s="156" customFormat="true" customHeight="true" spans="1:2">
      <c r="A659" s="161" t="s">
        <v>524</v>
      </c>
      <c r="B659" s="162">
        <f>SUM(B660:B661)</f>
        <v>0</v>
      </c>
    </row>
    <row r="660" s="156" customFormat="true" customHeight="true" spans="1:2">
      <c r="A660" s="163" t="s">
        <v>525</v>
      </c>
      <c r="B660" s="162">
        <v>0</v>
      </c>
    </row>
    <row r="661" s="156" customFormat="true" customHeight="true" spans="1:2">
      <c r="A661" s="163" t="s">
        <v>526</v>
      </c>
      <c r="B661" s="162">
        <v>0</v>
      </c>
    </row>
    <row r="662" s="156" customFormat="true" customHeight="true" spans="1:2">
      <c r="A662" s="161" t="s">
        <v>527</v>
      </c>
      <c r="B662" s="162">
        <f>SUM(B663:B665)</f>
        <v>6544</v>
      </c>
    </row>
    <row r="663" s="156" customFormat="true" customHeight="true" spans="1:2">
      <c r="A663" s="163" t="s">
        <v>528</v>
      </c>
      <c r="B663" s="162">
        <v>0</v>
      </c>
    </row>
    <row r="664" s="156" customFormat="true" customHeight="true" spans="1:2">
      <c r="A664" s="163" t="s">
        <v>529</v>
      </c>
      <c r="B664" s="162">
        <v>6544</v>
      </c>
    </row>
    <row r="665" s="246" customFormat="true" customHeight="true" spans="1:2">
      <c r="A665" s="163" t="s">
        <v>530</v>
      </c>
      <c r="B665" s="162">
        <v>0</v>
      </c>
    </row>
    <row r="666" s="156" customFormat="true" customHeight="true" spans="1:2">
      <c r="A666" s="161" t="s">
        <v>531</v>
      </c>
      <c r="B666" s="162">
        <f>SUM(B667:B670)</f>
        <v>0</v>
      </c>
    </row>
    <row r="667" s="156" customFormat="true" customHeight="true" spans="1:2">
      <c r="A667" s="163" t="s">
        <v>532</v>
      </c>
      <c r="B667" s="162">
        <v>0</v>
      </c>
    </row>
    <row r="668" s="156" customFormat="true" customHeight="true" spans="1:2">
      <c r="A668" s="163" t="s">
        <v>533</v>
      </c>
      <c r="B668" s="162">
        <v>0</v>
      </c>
    </row>
    <row r="669" s="156" customFormat="true" customHeight="true" spans="1:2">
      <c r="A669" s="163" t="s">
        <v>534</v>
      </c>
      <c r="B669" s="162">
        <v>0</v>
      </c>
    </row>
    <row r="670" s="156" customFormat="true" customHeight="true" spans="1:2">
      <c r="A670" s="163" t="s">
        <v>535</v>
      </c>
      <c r="B670" s="162">
        <v>0</v>
      </c>
    </row>
    <row r="671" s="156" customFormat="true" customHeight="true" spans="1:2">
      <c r="A671" s="161" t="s">
        <v>536</v>
      </c>
      <c r="B671" s="162">
        <f>SUM(B672:B678)</f>
        <v>802</v>
      </c>
    </row>
    <row r="672" s="156" customFormat="true" customHeight="true" spans="1:2">
      <c r="A672" s="163" t="s">
        <v>61</v>
      </c>
      <c r="B672" s="162">
        <v>249</v>
      </c>
    </row>
    <row r="673" s="246" customFormat="true" customHeight="true" spans="1:2">
      <c r="A673" s="163" t="s">
        <v>62</v>
      </c>
      <c r="B673" s="162">
        <v>18</v>
      </c>
    </row>
    <row r="674" s="156" customFormat="true" customHeight="true" spans="1:2">
      <c r="A674" s="163" t="s">
        <v>63</v>
      </c>
      <c r="B674" s="162">
        <v>0</v>
      </c>
    </row>
    <row r="675" s="156" customFormat="true" customHeight="true" spans="1:2">
      <c r="A675" s="163" t="s">
        <v>537</v>
      </c>
      <c r="B675" s="162">
        <v>30</v>
      </c>
    </row>
    <row r="676" s="156" customFormat="true" customHeight="true" spans="1:2">
      <c r="A676" s="163" t="s">
        <v>538</v>
      </c>
      <c r="B676" s="162">
        <v>95</v>
      </c>
    </row>
    <row r="677" s="156" customFormat="true" customHeight="true" spans="1:2">
      <c r="A677" s="163" t="s">
        <v>70</v>
      </c>
      <c r="B677" s="162">
        <v>229</v>
      </c>
    </row>
    <row r="678" s="246" customFormat="true" customHeight="true" spans="1:2">
      <c r="A678" s="163" t="s">
        <v>539</v>
      </c>
      <c r="B678" s="162">
        <v>181</v>
      </c>
    </row>
    <row r="679" s="156" customFormat="true" customHeight="true" spans="1:2">
      <c r="A679" s="161" t="s">
        <v>540</v>
      </c>
      <c r="B679" s="162">
        <f>SUM(B680:B681)</f>
        <v>0</v>
      </c>
    </row>
    <row r="680" s="156" customFormat="true" customHeight="true" spans="1:2">
      <c r="A680" s="163" t="s">
        <v>541</v>
      </c>
      <c r="B680" s="162">
        <v>0</v>
      </c>
    </row>
    <row r="681" s="156" customFormat="true" customHeight="true" spans="1:2">
      <c r="A681" s="163" t="s">
        <v>542</v>
      </c>
      <c r="B681" s="162">
        <v>0</v>
      </c>
    </row>
    <row r="682" s="156" customFormat="true" customHeight="true" spans="1:2">
      <c r="A682" s="161" t="s">
        <v>543</v>
      </c>
      <c r="B682" s="162">
        <f>B683</f>
        <v>1037</v>
      </c>
    </row>
    <row r="683" s="246" customFormat="true" customHeight="true" spans="1:2">
      <c r="A683" s="163" t="s">
        <v>544</v>
      </c>
      <c r="B683" s="162">
        <v>1037</v>
      </c>
    </row>
    <row r="684" s="156" customFormat="true" customHeight="true" spans="1:2">
      <c r="A684" s="161" t="s">
        <v>545</v>
      </c>
      <c r="B684" s="162">
        <f>B685+B690+B704+B708+B720+B723+B727+B732+B736+B740+B743+B752+B754</f>
        <v>128864</v>
      </c>
    </row>
    <row r="685" s="156" customFormat="true" customHeight="true" spans="1:2">
      <c r="A685" s="161" t="s">
        <v>546</v>
      </c>
      <c r="B685" s="162">
        <f>SUM(B686:B689)</f>
        <v>1024</v>
      </c>
    </row>
    <row r="686" s="246" customFormat="true" customHeight="true" spans="1:2">
      <c r="A686" s="163" t="s">
        <v>61</v>
      </c>
      <c r="B686" s="162">
        <v>1008</v>
      </c>
    </row>
    <row r="687" s="156" customFormat="true" customHeight="true" spans="1:2">
      <c r="A687" s="163" t="s">
        <v>62</v>
      </c>
      <c r="B687" s="162">
        <v>16</v>
      </c>
    </row>
    <row r="688" s="156" customFormat="true" customHeight="true" spans="1:2">
      <c r="A688" s="163" t="s">
        <v>63</v>
      </c>
      <c r="B688" s="162">
        <v>0</v>
      </c>
    </row>
    <row r="689" s="246" customFormat="true" customHeight="true" spans="1:2">
      <c r="A689" s="163" t="s">
        <v>547</v>
      </c>
      <c r="B689" s="162">
        <v>0</v>
      </c>
    </row>
    <row r="690" s="156" customFormat="true" customHeight="true" spans="1:2">
      <c r="A690" s="161" t="s">
        <v>548</v>
      </c>
      <c r="B690" s="162">
        <f>SUM(B691:B703)</f>
        <v>81292</v>
      </c>
    </row>
    <row r="691" s="156" customFormat="true" customHeight="true" spans="1:2">
      <c r="A691" s="163" t="s">
        <v>549</v>
      </c>
      <c r="B691" s="162">
        <v>54471</v>
      </c>
    </row>
    <row r="692" s="246" customFormat="true" customHeight="true" spans="1:2">
      <c r="A692" s="163" t="s">
        <v>550</v>
      </c>
      <c r="B692" s="162">
        <v>23567</v>
      </c>
    </row>
    <row r="693" s="156" customFormat="true" customHeight="true" spans="1:2">
      <c r="A693" s="163" t="s">
        <v>551</v>
      </c>
      <c r="B693" s="162">
        <v>517</v>
      </c>
    </row>
    <row r="694" s="156" customFormat="true" customHeight="true" spans="1:2">
      <c r="A694" s="163" t="s">
        <v>552</v>
      </c>
      <c r="B694" s="162">
        <v>0</v>
      </c>
    </row>
    <row r="695" s="246" customFormat="true" customHeight="true" spans="1:2">
      <c r="A695" s="163" t="s">
        <v>553</v>
      </c>
      <c r="B695" s="162">
        <v>2737</v>
      </c>
    </row>
    <row r="696" s="156" customFormat="true" customHeight="true" spans="1:2">
      <c r="A696" s="163" t="s">
        <v>554</v>
      </c>
      <c r="B696" s="162">
        <v>0</v>
      </c>
    </row>
    <row r="697" s="156" customFormat="true" customHeight="true" spans="1:2">
      <c r="A697" s="163" t="s">
        <v>555</v>
      </c>
      <c r="B697" s="162">
        <v>0</v>
      </c>
    </row>
    <row r="698" s="246" customFormat="true" customHeight="true" spans="1:2">
      <c r="A698" s="163" t="s">
        <v>556</v>
      </c>
      <c r="B698" s="162">
        <v>0</v>
      </c>
    </row>
    <row r="699" s="156" customFormat="true" customHeight="true" spans="1:2">
      <c r="A699" s="163" t="s">
        <v>557</v>
      </c>
      <c r="B699" s="162">
        <v>0</v>
      </c>
    </row>
    <row r="700" s="246" customFormat="true" customHeight="true" spans="1:2">
      <c r="A700" s="163" t="s">
        <v>558</v>
      </c>
      <c r="B700" s="162">
        <v>0</v>
      </c>
    </row>
    <row r="701" s="156" customFormat="true" customHeight="true" spans="1:2">
      <c r="A701" s="163" t="s">
        <v>559</v>
      </c>
      <c r="B701" s="162">
        <v>0</v>
      </c>
    </row>
    <row r="702" s="156" customFormat="true" customHeight="true" spans="1:2">
      <c r="A702" s="163" t="s">
        <v>560</v>
      </c>
      <c r="B702" s="162">
        <v>0</v>
      </c>
    </row>
    <row r="703" s="156" customFormat="true" customHeight="true" spans="1:2">
      <c r="A703" s="163" t="s">
        <v>561</v>
      </c>
      <c r="B703" s="162">
        <v>0</v>
      </c>
    </row>
    <row r="704" s="156" customFormat="true" customHeight="true" spans="1:2">
      <c r="A704" s="161" t="s">
        <v>562</v>
      </c>
      <c r="B704" s="162">
        <f>SUM(B705:B707)</f>
        <v>187</v>
      </c>
    </row>
    <row r="705" s="156" customFormat="true" customHeight="true" spans="1:2">
      <c r="A705" s="163" t="s">
        <v>563</v>
      </c>
      <c r="B705" s="162">
        <v>0</v>
      </c>
    </row>
    <row r="706" s="156" customFormat="true" customHeight="true" spans="1:2">
      <c r="A706" s="163" t="s">
        <v>564</v>
      </c>
      <c r="B706" s="162">
        <v>179</v>
      </c>
    </row>
    <row r="707" s="156" customFormat="true" customHeight="true" spans="1:2">
      <c r="A707" s="163" t="s">
        <v>565</v>
      </c>
      <c r="B707" s="162">
        <v>8</v>
      </c>
    </row>
    <row r="708" s="156" customFormat="true" customHeight="true" spans="1:2">
      <c r="A708" s="161" t="s">
        <v>566</v>
      </c>
      <c r="B708" s="162">
        <f>SUM(B709:B719)</f>
        <v>8016</v>
      </c>
    </row>
    <row r="709" s="156" customFormat="true" customHeight="true" spans="1:2">
      <c r="A709" s="163" t="s">
        <v>567</v>
      </c>
      <c r="B709" s="162">
        <v>1604</v>
      </c>
    </row>
    <row r="710" s="156" customFormat="true" customHeight="true" spans="1:2">
      <c r="A710" s="163" t="s">
        <v>568</v>
      </c>
      <c r="B710" s="162">
        <v>541</v>
      </c>
    </row>
    <row r="711" s="156" customFormat="true" customHeight="true" spans="1:2">
      <c r="A711" s="163" t="s">
        <v>569</v>
      </c>
      <c r="B711" s="162">
        <v>1744</v>
      </c>
    </row>
    <row r="712" s="156" customFormat="true" customHeight="true" spans="1:2">
      <c r="A712" s="163" t="s">
        <v>570</v>
      </c>
      <c r="B712" s="162">
        <v>0</v>
      </c>
    </row>
    <row r="713" s="156" customFormat="true" customHeight="true" spans="1:2">
      <c r="A713" s="163" t="s">
        <v>571</v>
      </c>
      <c r="B713" s="162">
        <v>0</v>
      </c>
    </row>
    <row r="714" s="156" customFormat="true" customHeight="true" spans="1:2">
      <c r="A714" s="163" t="s">
        <v>572</v>
      </c>
      <c r="B714" s="162">
        <v>802</v>
      </c>
    </row>
    <row r="715" s="156" customFormat="true" customHeight="true" spans="1:2">
      <c r="A715" s="163" t="s">
        <v>573</v>
      </c>
      <c r="B715" s="162">
        <v>0</v>
      </c>
    </row>
    <row r="716" s="156" customFormat="true" customHeight="true" spans="1:2">
      <c r="A716" s="163" t="s">
        <v>574</v>
      </c>
      <c r="B716" s="162">
        <v>447</v>
      </c>
    </row>
    <row r="717" s="156" customFormat="true" customHeight="true" spans="1:2">
      <c r="A717" s="163" t="s">
        <v>575</v>
      </c>
      <c r="B717" s="162">
        <v>2255</v>
      </c>
    </row>
    <row r="718" s="156" customFormat="true" customHeight="true" spans="1:2">
      <c r="A718" s="163" t="s">
        <v>576</v>
      </c>
      <c r="B718" s="162">
        <v>623</v>
      </c>
    </row>
    <row r="719" s="156" customFormat="true" customHeight="true" spans="1:2">
      <c r="A719" s="163" t="s">
        <v>577</v>
      </c>
      <c r="B719" s="162">
        <v>0</v>
      </c>
    </row>
    <row r="720" s="156" customFormat="true" customHeight="true" spans="1:2">
      <c r="A720" s="161" t="s">
        <v>578</v>
      </c>
      <c r="B720" s="162">
        <f>SUM(B721:B722)</f>
        <v>230</v>
      </c>
    </row>
    <row r="721" s="156" customFormat="true" customHeight="true" spans="1:2">
      <c r="A721" s="163" t="s">
        <v>579</v>
      </c>
      <c r="B721" s="162">
        <v>230</v>
      </c>
    </row>
    <row r="722" s="156" customFormat="true" customHeight="true" spans="1:2">
      <c r="A722" s="163" t="s">
        <v>580</v>
      </c>
      <c r="B722" s="162">
        <v>0</v>
      </c>
    </row>
    <row r="723" s="156" customFormat="true" customHeight="true" spans="1:2">
      <c r="A723" s="161" t="s">
        <v>581</v>
      </c>
      <c r="B723" s="162">
        <f>SUM(B724:B726)</f>
        <v>20</v>
      </c>
    </row>
    <row r="724" s="156" customFormat="true" customHeight="true" spans="1:2">
      <c r="A724" s="163" t="s">
        <v>582</v>
      </c>
      <c r="B724" s="162">
        <v>0</v>
      </c>
    </row>
    <row r="725" s="156" customFormat="true" customHeight="true" spans="1:2">
      <c r="A725" s="163" t="s">
        <v>583</v>
      </c>
      <c r="B725" s="162"/>
    </row>
    <row r="726" s="156" customFormat="true" customHeight="true" spans="1:2">
      <c r="A726" s="163" t="s">
        <v>584</v>
      </c>
      <c r="B726" s="162">
        <v>20</v>
      </c>
    </row>
    <row r="727" s="156" customFormat="true" customHeight="true" spans="1:2">
      <c r="A727" s="161" t="s">
        <v>585</v>
      </c>
      <c r="B727" s="162">
        <f>SUM(B728:B731)</f>
        <v>85</v>
      </c>
    </row>
    <row r="728" s="156" customFormat="true" customHeight="true" spans="1:2">
      <c r="A728" s="163" t="s">
        <v>586</v>
      </c>
      <c r="B728" s="162">
        <v>51</v>
      </c>
    </row>
    <row r="729" s="156" customFormat="true" customHeight="true" spans="1:2">
      <c r="A729" s="163" t="s">
        <v>587</v>
      </c>
      <c r="B729" s="162">
        <v>28</v>
      </c>
    </row>
    <row r="730" s="156" customFormat="true" customHeight="true" spans="1:2">
      <c r="A730" s="163" t="s">
        <v>588</v>
      </c>
      <c r="B730" s="162">
        <v>4</v>
      </c>
    </row>
    <row r="731" s="156" customFormat="true" customHeight="true" spans="1:2">
      <c r="A731" s="163" t="s">
        <v>589</v>
      </c>
      <c r="B731" s="162">
        <v>2</v>
      </c>
    </row>
    <row r="732" s="156" customFormat="true" customHeight="true" spans="1:2">
      <c r="A732" s="161" t="s">
        <v>590</v>
      </c>
      <c r="B732" s="162">
        <f>B733+B734+B735</f>
        <v>33384</v>
      </c>
    </row>
    <row r="733" s="156" customFormat="true" customHeight="true" spans="1:2">
      <c r="A733" s="163" t="s">
        <v>591</v>
      </c>
      <c r="B733" s="162">
        <v>0</v>
      </c>
    </row>
    <row r="734" s="156" customFormat="true" customHeight="true" spans="1:2">
      <c r="A734" s="163" t="s">
        <v>592</v>
      </c>
      <c r="B734" s="162">
        <v>33384</v>
      </c>
    </row>
    <row r="735" s="156" customFormat="true" customHeight="true" spans="1:2">
      <c r="A735" s="163" t="s">
        <v>593</v>
      </c>
      <c r="B735" s="162">
        <v>0</v>
      </c>
    </row>
    <row r="736" s="156" customFormat="true" customHeight="true" spans="1:2">
      <c r="A736" s="161" t="s">
        <v>594</v>
      </c>
      <c r="B736" s="162">
        <f>SUM(B737:B739)</f>
        <v>48</v>
      </c>
    </row>
    <row r="737" s="156" customFormat="true" customHeight="true" spans="1:2">
      <c r="A737" s="163" t="s">
        <v>595</v>
      </c>
      <c r="B737" s="162">
        <v>0</v>
      </c>
    </row>
    <row r="738" s="156" customFormat="true" customHeight="true" spans="1:2">
      <c r="A738" s="163" t="s">
        <v>596</v>
      </c>
      <c r="B738" s="162">
        <v>48</v>
      </c>
    </row>
    <row r="739" s="156" customFormat="true" customHeight="true" spans="1:2">
      <c r="A739" s="163" t="s">
        <v>597</v>
      </c>
      <c r="B739" s="162">
        <v>0</v>
      </c>
    </row>
    <row r="740" s="156" customFormat="true" customHeight="true" spans="1:2">
      <c r="A740" s="161" t="s">
        <v>598</v>
      </c>
      <c r="B740" s="162">
        <f>SUM(B741:B742)</f>
        <v>0</v>
      </c>
    </row>
    <row r="741" s="156" customFormat="true" customHeight="true" spans="1:2">
      <c r="A741" s="163" t="s">
        <v>599</v>
      </c>
      <c r="B741" s="162">
        <v>0</v>
      </c>
    </row>
    <row r="742" s="156" customFormat="true" customHeight="true" spans="1:2">
      <c r="A742" s="163" t="s">
        <v>600</v>
      </c>
      <c r="B742" s="162">
        <v>0</v>
      </c>
    </row>
    <row r="743" s="156" customFormat="true" customHeight="true" spans="1:2">
      <c r="A743" s="161" t="s">
        <v>601</v>
      </c>
      <c r="B743" s="162">
        <f>SUM(B744:B751)</f>
        <v>1169</v>
      </c>
    </row>
    <row r="744" s="156" customFormat="true" customHeight="true" spans="1:2">
      <c r="A744" s="163" t="s">
        <v>61</v>
      </c>
      <c r="B744" s="162">
        <v>828</v>
      </c>
    </row>
    <row r="745" s="156" customFormat="true" customHeight="true" spans="1:2">
      <c r="A745" s="163" t="s">
        <v>62</v>
      </c>
      <c r="B745" s="162">
        <v>0</v>
      </c>
    </row>
    <row r="746" s="156" customFormat="true" customHeight="true" spans="1:2">
      <c r="A746" s="163" t="s">
        <v>63</v>
      </c>
      <c r="B746" s="162">
        <v>0</v>
      </c>
    </row>
    <row r="747" s="156" customFormat="true" customHeight="true" spans="1:2">
      <c r="A747" s="163" t="s">
        <v>102</v>
      </c>
      <c r="B747" s="162">
        <v>0</v>
      </c>
    </row>
    <row r="748" s="156" customFormat="true" customHeight="true" spans="1:2">
      <c r="A748" s="163" t="s">
        <v>602</v>
      </c>
      <c r="B748" s="162">
        <v>9</v>
      </c>
    </row>
    <row r="749" s="156" customFormat="true" customHeight="true" spans="1:2">
      <c r="A749" s="163" t="s">
        <v>603</v>
      </c>
      <c r="B749" s="162">
        <v>49</v>
      </c>
    </row>
    <row r="750" s="156" customFormat="true" customHeight="true" spans="1:2">
      <c r="A750" s="163" t="s">
        <v>70</v>
      </c>
      <c r="B750" s="162">
        <v>47</v>
      </c>
    </row>
    <row r="751" s="156" customFormat="true" customHeight="true" spans="1:2">
      <c r="A751" s="163" t="s">
        <v>604</v>
      </c>
      <c r="B751" s="162">
        <v>236</v>
      </c>
    </row>
    <row r="752" s="156" customFormat="true" customHeight="true" spans="1:2">
      <c r="A752" s="161" t="s">
        <v>605</v>
      </c>
      <c r="B752" s="162">
        <f>B753</f>
        <v>0</v>
      </c>
    </row>
    <row r="753" s="156" customFormat="true" customHeight="true" spans="1:2">
      <c r="A753" s="163" t="s">
        <v>606</v>
      </c>
      <c r="B753" s="162">
        <v>0</v>
      </c>
    </row>
    <row r="754" s="156" customFormat="true" customHeight="true" spans="1:2">
      <c r="A754" s="161" t="s">
        <v>607</v>
      </c>
      <c r="B754" s="162">
        <f>B755</f>
        <v>3409</v>
      </c>
    </row>
    <row r="755" s="156" customFormat="true" customHeight="true" spans="1:2">
      <c r="A755" s="163" t="s">
        <v>608</v>
      </c>
      <c r="B755" s="162">
        <v>3409</v>
      </c>
    </row>
    <row r="756" s="156" customFormat="true" customHeight="true" spans="1:2">
      <c r="A756" s="161" t="s">
        <v>609</v>
      </c>
      <c r="B756" s="162">
        <f>B757+B767+B771+B779+B784+B791+B797+B800+B803+B805+B807+B813+B815+B817+B832</f>
        <v>12701</v>
      </c>
    </row>
    <row r="757" s="156" customFormat="true" customHeight="true" spans="1:2">
      <c r="A757" s="161" t="s">
        <v>610</v>
      </c>
      <c r="B757" s="162">
        <f>SUM(B758:B766)</f>
        <v>2147</v>
      </c>
    </row>
    <row r="758" s="156" customFormat="true" customHeight="true" spans="1:2">
      <c r="A758" s="163" t="s">
        <v>61</v>
      </c>
      <c r="B758" s="162">
        <v>1095</v>
      </c>
    </row>
    <row r="759" s="156" customFormat="true" customHeight="true" spans="1:2">
      <c r="A759" s="163" t="s">
        <v>62</v>
      </c>
      <c r="B759" s="162">
        <v>204</v>
      </c>
    </row>
    <row r="760" s="156" customFormat="true" customHeight="true" spans="1:2">
      <c r="A760" s="163" t="s">
        <v>63</v>
      </c>
      <c r="B760" s="162">
        <v>0</v>
      </c>
    </row>
    <row r="761" s="156" customFormat="true" customHeight="true" spans="1:2">
      <c r="A761" s="163" t="s">
        <v>611</v>
      </c>
      <c r="B761" s="162">
        <v>0</v>
      </c>
    </row>
    <row r="762" s="156" customFormat="true" customHeight="true" spans="1:2">
      <c r="A762" s="163" t="s">
        <v>612</v>
      </c>
      <c r="B762" s="162">
        <v>0</v>
      </c>
    </row>
    <row r="763" s="156" customFormat="true" customHeight="true" spans="1:2">
      <c r="A763" s="163" t="s">
        <v>613</v>
      </c>
      <c r="B763" s="162">
        <v>0</v>
      </c>
    </row>
    <row r="764" s="246" customFormat="true" customHeight="true" spans="1:2">
      <c r="A764" s="163" t="s">
        <v>614</v>
      </c>
      <c r="B764" s="162">
        <v>0</v>
      </c>
    </row>
    <row r="765" s="156" customFormat="true" customHeight="true" spans="1:2">
      <c r="A765" s="163" t="s">
        <v>615</v>
      </c>
      <c r="B765" s="162">
        <v>0</v>
      </c>
    </row>
    <row r="766" s="156" customFormat="true" customHeight="true" spans="1:2">
      <c r="A766" s="163" t="s">
        <v>616</v>
      </c>
      <c r="B766" s="162">
        <v>848</v>
      </c>
    </row>
    <row r="767" s="156" customFormat="true" customHeight="true" spans="1:2">
      <c r="A767" s="161" t="s">
        <v>617</v>
      </c>
      <c r="B767" s="162">
        <f>SUM(B768:B770)</f>
        <v>1079</v>
      </c>
    </row>
    <row r="768" s="156" customFormat="true" customHeight="true" spans="1:2">
      <c r="A768" s="163" t="s">
        <v>618</v>
      </c>
      <c r="B768" s="162">
        <v>0</v>
      </c>
    </row>
    <row r="769" s="156" customFormat="true" customHeight="true" spans="1:2">
      <c r="A769" s="163" t="s">
        <v>619</v>
      </c>
      <c r="B769" s="162">
        <v>0</v>
      </c>
    </row>
    <row r="770" s="156" customFormat="true" customHeight="true" spans="1:2">
      <c r="A770" s="163" t="s">
        <v>620</v>
      </c>
      <c r="B770" s="162">
        <v>1079</v>
      </c>
    </row>
    <row r="771" s="156" customFormat="true" customHeight="true" spans="1:2">
      <c r="A771" s="161" t="s">
        <v>621</v>
      </c>
      <c r="B771" s="162">
        <f>SUM(B772:B778)</f>
        <v>6827</v>
      </c>
    </row>
    <row r="772" s="156" customFormat="true" customHeight="true" spans="1:2">
      <c r="A772" s="163" t="s">
        <v>622</v>
      </c>
      <c r="B772" s="162">
        <v>0</v>
      </c>
    </row>
    <row r="773" s="156" customFormat="true" customHeight="true" spans="1:2">
      <c r="A773" s="163" t="s">
        <v>623</v>
      </c>
      <c r="B773" s="162">
        <v>1834</v>
      </c>
    </row>
    <row r="774" s="246" customFormat="true" customHeight="true" spans="1:2">
      <c r="A774" s="163" t="s">
        <v>624</v>
      </c>
      <c r="B774" s="162">
        <v>0</v>
      </c>
    </row>
    <row r="775" s="156" customFormat="true" customHeight="true" spans="1:2">
      <c r="A775" s="163" t="s">
        <v>625</v>
      </c>
      <c r="B775" s="162">
        <v>0</v>
      </c>
    </row>
    <row r="776" s="156" customFormat="true" customHeight="true" spans="1:2">
      <c r="A776" s="163" t="s">
        <v>626</v>
      </c>
      <c r="B776" s="162">
        <v>0</v>
      </c>
    </row>
    <row r="777" s="156" customFormat="true" customHeight="true" spans="1:2">
      <c r="A777" s="163" t="s">
        <v>627</v>
      </c>
      <c r="B777" s="162">
        <v>0</v>
      </c>
    </row>
    <row r="778" s="246" customFormat="true" customHeight="true" spans="1:2">
      <c r="A778" s="163" t="s">
        <v>628</v>
      </c>
      <c r="B778" s="162">
        <v>4993</v>
      </c>
    </row>
    <row r="779" s="156" customFormat="true" customHeight="true" spans="1:2">
      <c r="A779" s="161" t="s">
        <v>629</v>
      </c>
      <c r="B779" s="162">
        <f>SUM(B780:B783)</f>
        <v>0</v>
      </c>
    </row>
    <row r="780" s="156" customFormat="true" customHeight="true" spans="1:2">
      <c r="A780" s="163" t="s">
        <v>630</v>
      </c>
      <c r="B780" s="162">
        <v>0</v>
      </c>
    </row>
    <row r="781" s="156" customFormat="true" customHeight="true" spans="1:2">
      <c r="A781" s="163" t="s">
        <v>631</v>
      </c>
      <c r="B781" s="162">
        <v>0</v>
      </c>
    </row>
    <row r="782" s="156" customFormat="true" customHeight="true" spans="1:2">
      <c r="A782" s="163" t="s">
        <v>632</v>
      </c>
      <c r="B782" s="162">
        <v>0</v>
      </c>
    </row>
    <row r="783" s="156" customFormat="true" customHeight="true" spans="1:2">
      <c r="A783" s="163" t="s">
        <v>633</v>
      </c>
      <c r="B783" s="162">
        <v>0</v>
      </c>
    </row>
    <row r="784" s="156" customFormat="true" customHeight="true" spans="1:2">
      <c r="A784" s="161" t="s">
        <v>634</v>
      </c>
      <c r="B784" s="162">
        <f>SUM(B785:B790)</f>
        <v>1046</v>
      </c>
    </row>
    <row r="785" s="156" customFormat="true" customHeight="true" spans="1:2">
      <c r="A785" s="163" t="s">
        <v>635</v>
      </c>
      <c r="B785" s="162">
        <v>0</v>
      </c>
    </row>
    <row r="786" s="156" customFormat="true" customHeight="true" spans="1:2">
      <c r="A786" s="163" t="s">
        <v>636</v>
      </c>
      <c r="B786" s="162">
        <v>676</v>
      </c>
    </row>
    <row r="787" s="246" customFormat="true" customHeight="true" spans="1:2">
      <c r="A787" s="163" t="s">
        <v>637</v>
      </c>
      <c r="B787" s="162">
        <v>370</v>
      </c>
    </row>
    <row r="788" s="156" customFormat="true" customHeight="true" spans="1:2">
      <c r="A788" s="163" t="s">
        <v>638</v>
      </c>
      <c r="B788" s="162">
        <v>0</v>
      </c>
    </row>
    <row r="789" s="156" customFormat="true" customHeight="true" spans="1:2">
      <c r="A789" s="163" t="s">
        <v>639</v>
      </c>
      <c r="B789" s="162">
        <v>0</v>
      </c>
    </row>
    <row r="790" s="156" customFormat="true" customHeight="true" spans="1:2">
      <c r="A790" s="163" t="s">
        <v>640</v>
      </c>
      <c r="B790" s="162">
        <v>0</v>
      </c>
    </row>
    <row r="791" s="156" customFormat="true" customHeight="true" spans="1:2">
      <c r="A791" s="161" t="s">
        <v>641</v>
      </c>
      <c r="B791" s="162">
        <f>SUM(B792:B796)</f>
        <v>0</v>
      </c>
    </row>
    <row r="792" s="156" customFormat="true" customHeight="true" spans="1:2">
      <c r="A792" s="163" t="s">
        <v>642</v>
      </c>
      <c r="B792" s="162">
        <v>0</v>
      </c>
    </row>
    <row r="793" s="156" customFormat="true" customHeight="true" spans="1:2">
      <c r="A793" s="163" t="s">
        <v>643</v>
      </c>
      <c r="B793" s="162">
        <v>0</v>
      </c>
    </row>
    <row r="794" s="156" customFormat="true" customHeight="true" spans="1:2">
      <c r="A794" s="163" t="s">
        <v>644</v>
      </c>
      <c r="B794" s="162">
        <v>0</v>
      </c>
    </row>
    <row r="795" s="156" customFormat="true" customHeight="true" spans="1:2">
      <c r="A795" s="163" t="s">
        <v>645</v>
      </c>
      <c r="B795" s="162">
        <v>0</v>
      </c>
    </row>
    <row r="796" s="156" customFormat="true" customHeight="true" spans="1:2">
      <c r="A796" s="163" t="s">
        <v>646</v>
      </c>
      <c r="B796" s="162">
        <v>0</v>
      </c>
    </row>
    <row r="797" s="156" customFormat="true" customHeight="true" spans="1:2">
      <c r="A797" s="161" t="s">
        <v>647</v>
      </c>
      <c r="B797" s="162">
        <f>SUM(B798:B799)</f>
        <v>0</v>
      </c>
    </row>
    <row r="798" s="156" customFormat="true" customHeight="true" spans="1:2">
      <c r="A798" s="163" t="s">
        <v>648</v>
      </c>
      <c r="B798" s="162">
        <v>0</v>
      </c>
    </row>
    <row r="799" s="156" customFormat="true" customHeight="true" spans="1:2">
      <c r="A799" s="163" t="s">
        <v>649</v>
      </c>
      <c r="B799" s="162">
        <v>0</v>
      </c>
    </row>
    <row r="800" s="156" customFormat="true" customHeight="true" spans="1:2">
      <c r="A800" s="161" t="s">
        <v>650</v>
      </c>
      <c r="B800" s="162">
        <f>SUM(B801:B802)</f>
        <v>0</v>
      </c>
    </row>
    <row r="801" s="156" customFormat="true" customHeight="true" spans="1:2">
      <c r="A801" s="163" t="s">
        <v>651</v>
      </c>
      <c r="B801" s="162">
        <v>0</v>
      </c>
    </row>
    <row r="802" s="156" customFormat="true" customHeight="true" spans="1:2">
      <c r="A802" s="163" t="s">
        <v>652</v>
      </c>
      <c r="B802" s="162">
        <v>0</v>
      </c>
    </row>
    <row r="803" s="156" customFormat="true" customHeight="true" spans="1:2">
      <c r="A803" s="161" t="s">
        <v>653</v>
      </c>
      <c r="B803" s="162">
        <f>B804</f>
        <v>0</v>
      </c>
    </row>
    <row r="804" s="156" customFormat="true" customHeight="true" spans="1:2">
      <c r="A804" s="163" t="s">
        <v>654</v>
      </c>
      <c r="B804" s="162">
        <v>0</v>
      </c>
    </row>
    <row r="805" s="156" customFormat="true" customHeight="true" spans="1:2">
      <c r="A805" s="161" t="s">
        <v>655</v>
      </c>
      <c r="B805" s="162">
        <f>B806</f>
        <v>636</v>
      </c>
    </row>
    <row r="806" s="156" customFormat="true" customHeight="true" spans="1:2">
      <c r="A806" s="163" t="s">
        <v>656</v>
      </c>
      <c r="B806" s="162">
        <v>636</v>
      </c>
    </row>
    <row r="807" s="156" customFormat="true" customHeight="true" spans="1:2">
      <c r="A807" s="161" t="s">
        <v>657</v>
      </c>
      <c r="B807" s="162">
        <f>SUM(B808:B812)</f>
        <v>0</v>
      </c>
    </row>
    <row r="808" s="156" customFormat="true" customHeight="true" spans="1:2">
      <c r="A808" s="163" t="s">
        <v>658</v>
      </c>
      <c r="B808" s="162">
        <v>0</v>
      </c>
    </row>
    <row r="809" s="156" customFormat="true" customHeight="true" spans="1:2">
      <c r="A809" s="163" t="s">
        <v>659</v>
      </c>
      <c r="B809" s="162">
        <v>0</v>
      </c>
    </row>
    <row r="810" s="156" customFormat="true" customHeight="true" spans="1:2">
      <c r="A810" s="163" t="s">
        <v>660</v>
      </c>
      <c r="B810" s="162">
        <v>0</v>
      </c>
    </row>
    <row r="811" s="156" customFormat="true" customHeight="true" spans="1:2">
      <c r="A811" s="163" t="s">
        <v>661</v>
      </c>
      <c r="B811" s="162">
        <v>0</v>
      </c>
    </row>
    <row r="812" s="156" customFormat="true" customHeight="true" spans="1:2">
      <c r="A812" s="163" t="s">
        <v>662</v>
      </c>
      <c r="B812" s="162">
        <v>0</v>
      </c>
    </row>
    <row r="813" s="156" customFormat="true" customHeight="true" spans="1:2">
      <c r="A813" s="161" t="s">
        <v>663</v>
      </c>
      <c r="B813" s="162">
        <f>B814</f>
        <v>0</v>
      </c>
    </row>
    <row r="814" s="156" customFormat="true" customHeight="true" spans="1:2">
      <c r="A814" s="163" t="s">
        <v>664</v>
      </c>
      <c r="B814" s="162">
        <v>0</v>
      </c>
    </row>
    <row r="815" s="156" customFormat="true" customHeight="true" spans="1:2">
      <c r="A815" s="161" t="s">
        <v>665</v>
      </c>
      <c r="B815" s="162">
        <f>B816</f>
        <v>0</v>
      </c>
    </row>
    <row r="816" s="156" customFormat="true" customHeight="true" spans="1:2">
      <c r="A816" s="163" t="s">
        <v>666</v>
      </c>
      <c r="B816" s="162">
        <v>0</v>
      </c>
    </row>
    <row r="817" s="156" customFormat="true" customHeight="true" spans="1:2">
      <c r="A817" s="161" t="s">
        <v>667</v>
      </c>
      <c r="B817" s="162">
        <f>SUM(B818:B831)</f>
        <v>0</v>
      </c>
    </row>
    <row r="818" s="156" customFormat="true" customHeight="true" spans="1:2">
      <c r="A818" s="163" t="s">
        <v>61</v>
      </c>
      <c r="B818" s="162">
        <v>0</v>
      </c>
    </row>
    <row r="819" s="156" customFormat="true" customHeight="true" spans="1:2">
      <c r="A819" s="163" t="s">
        <v>62</v>
      </c>
      <c r="B819" s="162">
        <v>0</v>
      </c>
    </row>
    <row r="820" s="156" customFormat="true" customHeight="true" spans="1:2">
      <c r="A820" s="163" t="s">
        <v>63</v>
      </c>
      <c r="B820" s="162">
        <v>0</v>
      </c>
    </row>
    <row r="821" s="156" customFormat="true" customHeight="true" spans="1:2">
      <c r="A821" s="163" t="s">
        <v>668</v>
      </c>
      <c r="B821" s="162">
        <v>0</v>
      </c>
    </row>
    <row r="822" s="156" customFormat="true" customHeight="true" spans="1:2">
      <c r="A822" s="163" t="s">
        <v>669</v>
      </c>
      <c r="B822" s="162">
        <v>0</v>
      </c>
    </row>
    <row r="823" s="156" customFormat="true" customHeight="true" spans="1:2">
      <c r="A823" s="163" t="s">
        <v>670</v>
      </c>
      <c r="B823" s="162">
        <v>0</v>
      </c>
    </row>
    <row r="824" s="156" customFormat="true" customHeight="true" spans="1:2">
      <c r="A824" s="163" t="s">
        <v>671</v>
      </c>
      <c r="B824" s="162">
        <v>0</v>
      </c>
    </row>
    <row r="825" s="156" customFormat="true" customHeight="true" spans="1:2">
      <c r="A825" s="163" t="s">
        <v>672</v>
      </c>
      <c r="B825" s="162">
        <v>0</v>
      </c>
    </row>
    <row r="826" s="156" customFormat="true" customHeight="true" spans="1:2">
      <c r="A826" s="163" t="s">
        <v>673</v>
      </c>
      <c r="B826" s="162">
        <v>0</v>
      </c>
    </row>
    <row r="827" s="156" customFormat="true" customHeight="true" spans="1:2">
      <c r="A827" s="163" t="s">
        <v>674</v>
      </c>
      <c r="B827" s="162">
        <v>0</v>
      </c>
    </row>
    <row r="828" s="156" customFormat="true" customHeight="true" spans="1:2">
      <c r="A828" s="163" t="s">
        <v>102</v>
      </c>
      <c r="B828" s="162">
        <v>0</v>
      </c>
    </row>
    <row r="829" s="156" customFormat="true" customHeight="true" spans="1:2">
      <c r="A829" s="163" t="s">
        <v>675</v>
      </c>
      <c r="B829" s="162">
        <v>0</v>
      </c>
    </row>
    <row r="830" s="156" customFormat="true" customHeight="true" spans="1:2">
      <c r="A830" s="163" t="s">
        <v>70</v>
      </c>
      <c r="B830" s="162">
        <v>0</v>
      </c>
    </row>
    <row r="831" s="156" customFormat="true" customHeight="true" spans="1:2">
      <c r="A831" s="163" t="s">
        <v>676</v>
      </c>
      <c r="B831" s="162">
        <v>0</v>
      </c>
    </row>
    <row r="832" s="156" customFormat="true" customHeight="true" spans="1:2">
      <c r="A832" s="161" t="s">
        <v>677</v>
      </c>
      <c r="B832" s="162">
        <f>B833</f>
        <v>966</v>
      </c>
    </row>
    <row r="833" s="156" customFormat="true" customHeight="true" spans="1:2">
      <c r="A833" s="163" t="s">
        <v>678</v>
      </c>
      <c r="B833" s="162">
        <v>966</v>
      </c>
    </row>
    <row r="834" s="156" customFormat="true" customHeight="true" spans="1:2">
      <c r="A834" s="161" t="s">
        <v>679</v>
      </c>
      <c r="B834" s="162">
        <f>B835+B846+B848+B851+B853+B855</f>
        <v>57809</v>
      </c>
    </row>
    <row r="835" s="156" customFormat="true" customHeight="true" spans="1:2">
      <c r="A835" s="161" t="s">
        <v>680</v>
      </c>
      <c r="B835" s="162">
        <f>SUM(B836:B845)</f>
        <v>25634</v>
      </c>
    </row>
    <row r="836" s="156" customFormat="true" customHeight="true" spans="1:2">
      <c r="A836" s="163" t="s">
        <v>61</v>
      </c>
      <c r="B836" s="162">
        <v>3687</v>
      </c>
    </row>
    <row r="837" s="156" customFormat="true" customHeight="true" spans="1:2">
      <c r="A837" s="163" t="s">
        <v>62</v>
      </c>
      <c r="B837" s="162">
        <v>290</v>
      </c>
    </row>
    <row r="838" s="156" customFormat="true" customHeight="true" spans="1:2">
      <c r="A838" s="163" t="s">
        <v>63</v>
      </c>
      <c r="B838" s="162">
        <v>0</v>
      </c>
    </row>
    <row r="839" s="156" customFormat="true" customHeight="true" spans="1:2">
      <c r="A839" s="163" t="s">
        <v>681</v>
      </c>
      <c r="B839" s="162">
        <v>185</v>
      </c>
    </row>
    <row r="840" s="156" customFormat="true" customHeight="true" spans="1:2">
      <c r="A840" s="163" t="s">
        <v>682</v>
      </c>
      <c r="B840" s="162">
        <v>266</v>
      </c>
    </row>
    <row r="841" s="156" customFormat="true" customHeight="true" spans="1:2">
      <c r="A841" s="163" t="s">
        <v>683</v>
      </c>
      <c r="B841" s="162">
        <v>0</v>
      </c>
    </row>
    <row r="842" s="156" customFormat="true" customHeight="true" spans="1:2">
      <c r="A842" s="163" t="s">
        <v>684</v>
      </c>
      <c r="B842" s="162">
        <v>0</v>
      </c>
    </row>
    <row r="843" s="156" customFormat="true" customHeight="true" spans="1:2">
      <c r="A843" s="163" t="s">
        <v>685</v>
      </c>
      <c r="B843" s="162">
        <v>0</v>
      </c>
    </row>
    <row r="844" s="156" customFormat="true" customHeight="true" spans="1:2">
      <c r="A844" s="163" t="s">
        <v>686</v>
      </c>
      <c r="B844" s="162">
        <v>0</v>
      </c>
    </row>
    <row r="845" s="156" customFormat="true" customHeight="true" spans="1:2">
      <c r="A845" s="163" t="s">
        <v>687</v>
      </c>
      <c r="B845" s="162">
        <v>21206</v>
      </c>
    </row>
    <row r="846" s="156" customFormat="true" customHeight="true" spans="1:2">
      <c r="A846" s="161" t="s">
        <v>688</v>
      </c>
      <c r="B846" s="162">
        <f>B847</f>
        <v>0</v>
      </c>
    </row>
    <row r="847" s="156" customFormat="true" customHeight="true" spans="1:2">
      <c r="A847" s="163" t="s">
        <v>689</v>
      </c>
      <c r="B847" s="162">
        <v>0</v>
      </c>
    </row>
    <row r="848" s="156" customFormat="true" customHeight="true" spans="1:2">
      <c r="A848" s="161" t="s">
        <v>690</v>
      </c>
      <c r="B848" s="162">
        <f>SUM(B849:B850)</f>
        <v>25701</v>
      </c>
    </row>
    <row r="849" s="246" customFormat="true" customHeight="true" spans="1:2">
      <c r="A849" s="163" t="s">
        <v>691</v>
      </c>
      <c r="B849" s="162">
        <v>274</v>
      </c>
    </row>
    <row r="850" s="156" customFormat="true" customHeight="true" spans="1:2">
      <c r="A850" s="163" t="s">
        <v>692</v>
      </c>
      <c r="B850" s="162">
        <v>25427</v>
      </c>
    </row>
    <row r="851" s="156" customFormat="true" customHeight="true" spans="1:2">
      <c r="A851" s="161" t="s">
        <v>693</v>
      </c>
      <c r="B851" s="162">
        <f t="shared" ref="B851:B855" si="1">B852</f>
        <v>4481</v>
      </c>
    </row>
    <row r="852" s="156" customFormat="true" customHeight="true" spans="1:2">
      <c r="A852" s="163" t="s">
        <v>694</v>
      </c>
      <c r="B852" s="162">
        <v>4481</v>
      </c>
    </row>
    <row r="853" s="156" customFormat="true" customHeight="true" spans="1:2">
      <c r="A853" s="161" t="s">
        <v>695</v>
      </c>
      <c r="B853" s="162">
        <f t="shared" si="1"/>
        <v>256</v>
      </c>
    </row>
    <row r="854" s="156" customFormat="true" customHeight="true" spans="1:2">
      <c r="A854" s="163" t="s">
        <v>696</v>
      </c>
      <c r="B854" s="162">
        <v>256</v>
      </c>
    </row>
    <row r="855" s="156" customFormat="true" customHeight="true" spans="1:2">
      <c r="A855" s="161" t="s">
        <v>697</v>
      </c>
      <c r="B855" s="162">
        <f t="shared" si="1"/>
        <v>1737</v>
      </c>
    </row>
    <row r="856" s="156" customFormat="true" customHeight="true" spans="1:2">
      <c r="A856" s="163" t="s">
        <v>698</v>
      </c>
      <c r="B856" s="162">
        <v>1737</v>
      </c>
    </row>
    <row r="857" s="156" customFormat="true" customHeight="true" spans="1:2">
      <c r="A857" s="161" t="s">
        <v>699</v>
      </c>
      <c r="B857" s="162">
        <f>B858+B884+B909+B937+B948+B955+B962+B965</f>
        <v>38795</v>
      </c>
    </row>
    <row r="858" s="156" customFormat="true" customHeight="true" spans="1:2">
      <c r="A858" s="161" t="s">
        <v>700</v>
      </c>
      <c r="B858" s="162">
        <f>SUM(B859:B883)</f>
        <v>5557</v>
      </c>
    </row>
    <row r="859" s="156" customFormat="true" customHeight="true" spans="1:2">
      <c r="A859" s="163" t="s">
        <v>61</v>
      </c>
      <c r="B859" s="162">
        <v>1474</v>
      </c>
    </row>
    <row r="860" s="156" customFormat="true" customHeight="true" spans="1:2">
      <c r="A860" s="163" t="s">
        <v>62</v>
      </c>
      <c r="B860" s="162">
        <v>30</v>
      </c>
    </row>
    <row r="861" s="156" customFormat="true" customHeight="true" spans="1:2">
      <c r="A861" s="163" t="s">
        <v>63</v>
      </c>
      <c r="B861" s="162">
        <v>2</v>
      </c>
    </row>
    <row r="862" s="156" customFormat="true" customHeight="true" spans="1:2">
      <c r="A862" s="163" t="s">
        <v>70</v>
      </c>
      <c r="B862" s="162">
        <v>2886</v>
      </c>
    </row>
    <row r="863" s="156" customFormat="true" customHeight="true" spans="1:2">
      <c r="A863" s="163" t="s">
        <v>701</v>
      </c>
      <c r="B863" s="162">
        <v>0</v>
      </c>
    </row>
    <row r="864" s="156" customFormat="true" customHeight="true" spans="1:2">
      <c r="A864" s="163" t="s">
        <v>702</v>
      </c>
      <c r="B864" s="162">
        <v>181</v>
      </c>
    </row>
    <row r="865" s="156" customFormat="true" customHeight="true" spans="1:2">
      <c r="A865" s="163" t="s">
        <v>703</v>
      </c>
      <c r="B865" s="162">
        <v>52</v>
      </c>
    </row>
    <row r="866" s="156" customFormat="true" customHeight="true" spans="1:2">
      <c r="A866" s="163" t="s">
        <v>704</v>
      </c>
      <c r="B866" s="162">
        <v>38</v>
      </c>
    </row>
    <row r="867" s="156" customFormat="true" customHeight="true" spans="1:2">
      <c r="A867" s="163" t="s">
        <v>705</v>
      </c>
      <c r="B867" s="162">
        <v>0</v>
      </c>
    </row>
    <row r="868" s="156" customFormat="true" customHeight="true" spans="1:2">
      <c r="A868" s="163" t="s">
        <v>706</v>
      </c>
      <c r="B868" s="162">
        <v>0</v>
      </c>
    </row>
    <row r="869" s="156" customFormat="true" customHeight="true" spans="1:2">
      <c r="A869" s="163" t="s">
        <v>707</v>
      </c>
      <c r="B869" s="162">
        <v>0</v>
      </c>
    </row>
    <row r="870" s="156" customFormat="true" customHeight="true" spans="1:2">
      <c r="A870" s="163" t="s">
        <v>708</v>
      </c>
      <c r="B870" s="162">
        <v>0</v>
      </c>
    </row>
    <row r="871" s="156" customFormat="true" customHeight="true" spans="1:2">
      <c r="A871" s="163" t="s">
        <v>709</v>
      </c>
      <c r="B871" s="162">
        <v>-182</v>
      </c>
    </row>
    <row r="872" s="156" customFormat="true" customHeight="true" spans="1:2">
      <c r="A872" s="163" t="s">
        <v>710</v>
      </c>
      <c r="B872" s="162">
        <v>0</v>
      </c>
    </row>
    <row r="873" s="246" customFormat="true" customHeight="true" spans="1:2">
      <c r="A873" s="163" t="s">
        <v>711</v>
      </c>
      <c r="B873" s="162">
        <v>0</v>
      </c>
    </row>
    <row r="874" s="156" customFormat="true" customHeight="true" spans="1:2">
      <c r="A874" s="163" t="s">
        <v>712</v>
      </c>
      <c r="B874" s="162">
        <v>0</v>
      </c>
    </row>
    <row r="875" s="156" customFormat="true" customHeight="true" spans="1:2">
      <c r="A875" s="163" t="s">
        <v>713</v>
      </c>
      <c r="B875" s="162">
        <v>0</v>
      </c>
    </row>
    <row r="876" s="156" customFormat="true" customHeight="true" spans="1:2">
      <c r="A876" s="163" t="s">
        <v>714</v>
      </c>
      <c r="B876" s="162">
        <v>0</v>
      </c>
    </row>
    <row r="877" s="156" customFormat="true" customHeight="true" spans="1:2">
      <c r="A877" s="163" t="s">
        <v>715</v>
      </c>
      <c r="B877" s="162">
        <v>0</v>
      </c>
    </row>
    <row r="878" s="156" customFormat="true" customHeight="true" spans="1:2">
      <c r="A878" s="163" t="s">
        <v>716</v>
      </c>
      <c r="B878" s="162">
        <v>0</v>
      </c>
    </row>
    <row r="879" s="156" customFormat="true" customHeight="true" spans="1:2">
      <c r="A879" s="163" t="s">
        <v>717</v>
      </c>
      <c r="B879" s="162">
        <v>0</v>
      </c>
    </row>
    <row r="880" s="156" customFormat="true" customHeight="true" spans="1:2">
      <c r="A880" s="163" t="s">
        <v>718</v>
      </c>
      <c r="B880" s="162">
        <v>0</v>
      </c>
    </row>
    <row r="881" s="156" customFormat="true" customHeight="true" spans="1:2">
      <c r="A881" s="163" t="s">
        <v>719</v>
      </c>
      <c r="B881" s="162">
        <v>0</v>
      </c>
    </row>
    <row r="882" s="156" customFormat="true" customHeight="true" spans="1:2">
      <c r="A882" s="163" t="s">
        <v>720</v>
      </c>
      <c r="B882" s="162">
        <v>0</v>
      </c>
    </row>
    <row r="883" s="156" customFormat="true" customHeight="true" spans="1:2">
      <c r="A883" s="163" t="s">
        <v>721</v>
      </c>
      <c r="B883" s="162">
        <v>1076</v>
      </c>
    </row>
    <row r="884" s="156" customFormat="true" customHeight="true" spans="1:2">
      <c r="A884" s="161" t="s">
        <v>722</v>
      </c>
      <c r="B884" s="162">
        <f>SUM(B885:B908)</f>
        <v>9083</v>
      </c>
    </row>
    <row r="885" s="156" customFormat="true" customHeight="true" spans="1:2">
      <c r="A885" s="163" t="s">
        <v>61</v>
      </c>
      <c r="B885" s="162">
        <v>1610</v>
      </c>
    </row>
    <row r="886" s="156" customFormat="true" customHeight="true" spans="1:2">
      <c r="A886" s="163" t="s">
        <v>62</v>
      </c>
      <c r="B886" s="162">
        <v>0</v>
      </c>
    </row>
    <row r="887" s="156" customFormat="true" customHeight="true" spans="1:2">
      <c r="A887" s="163" t="s">
        <v>63</v>
      </c>
      <c r="B887" s="162">
        <v>0</v>
      </c>
    </row>
    <row r="888" s="156" customFormat="true" customHeight="true" spans="1:2">
      <c r="A888" s="163" t="s">
        <v>723</v>
      </c>
      <c r="B888" s="162">
        <v>2640</v>
      </c>
    </row>
    <row r="889" s="156" customFormat="true" customHeight="true" spans="1:2">
      <c r="A889" s="163" t="s">
        <v>724</v>
      </c>
      <c r="B889" s="162">
        <v>456</v>
      </c>
    </row>
    <row r="890" s="156" customFormat="true" customHeight="true" spans="1:2">
      <c r="A890" s="163" t="s">
        <v>725</v>
      </c>
      <c r="B890" s="162">
        <v>305</v>
      </c>
    </row>
    <row r="891" s="156" customFormat="true" customHeight="true" spans="1:2">
      <c r="A891" s="163" t="s">
        <v>726</v>
      </c>
      <c r="B891" s="162">
        <v>1489</v>
      </c>
    </row>
    <row r="892" s="156" customFormat="true" customHeight="true" spans="1:2">
      <c r="A892" s="163" t="s">
        <v>727</v>
      </c>
      <c r="B892" s="162">
        <v>230</v>
      </c>
    </row>
    <row r="893" s="156" customFormat="true" customHeight="true" spans="1:2">
      <c r="A893" s="163" t="s">
        <v>728</v>
      </c>
      <c r="B893" s="162">
        <v>580</v>
      </c>
    </row>
    <row r="894" s="156" customFormat="true" customHeight="true" spans="1:2">
      <c r="A894" s="163" t="s">
        <v>729</v>
      </c>
      <c r="B894" s="162">
        <v>0</v>
      </c>
    </row>
    <row r="895" s="156" customFormat="true" customHeight="true" spans="1:2">
      <c r="A895" s="163" t="s">
        <v>730</v>
      </c>
      <c r="B895" s="162">
        <v>0</v>
      </c>
    </row>
    <row r="896" s="156" customFormat="true" customHeight="true" spans="1:2">
      <c r="A896" s="163" t="s">
        <v>731</v>
      </c>
      <c r="B896" s="162">
        <v>12</v>
      </c>
    </row>
    <row r="897" s="156" customFormat="true" customHeight="true" spans="1:2">
      <c r="A897" s="163" t="s">
        <v>732</v>
      </c>
      <c r="B897" s="162">
        <v>0</v>
      </c>
    </row>
    <row r="898" s="156" customFormat="true" customHeight="true" spans="1:2">
      <c r="A898" s="163" t="s">
        <v>733</v>
      </c>
      <c r="B898" s="162">
        <v>0</v>
      </c>
    </row>
    <row r="899" s="156" customFormat="true" customHeight="true" spans="1:2">
      <c r="A899" s="163" t="s">
        <v>734</v>
      </c>
      <c r="B899" s="162">
        <v>0</v>
      </c>
    </row>
    <row r="900" s="156" customFormat="true" customHeight="true" spans="1:2">
      <c r="A900" s="163" t="s">
        <v>735</v>
      </c>
      <c r="B900" s="162">
        <v>0</v>
      </c>
    </row>
    <row r="901" s="156" customFormat="true" customHeight="true" spans="1:2">
      <c r="A901" s="163" t="s">
        <v>736</v>
      </c>
      <c r="B901" s="162">
        <v>0</v>
      </c>
    </row>
    <row r="902" s="156" customFormat="true" customHeight="true" spans="1:2">
      <c r="A902" s="163" t="s">
        <v>737</v>
      </c>
      <c r="B902" s="162">
        <v>0</v>
      </c>
    </row>
    <row r="903" s="156" customFormat="true" customHeight="true" spans="1:2">
      <c r="A903" s="163" t="s">
        <v>738</v>
      </c>
      <c r="B903" s="162">
        <v>0</v>
      </c>
    </row>
    <row r="904" s="156" customFormat="true" customHeight="true" spans="1:2">
      <c r="A904" s="163" t="s">
        <v>739</v>
      </c>
      <c r="B904" s="162">
        <v>208</v>
      </c>
    </row>
    <row r="905" s="156" customFormat="true" customHeight="true" spans="1:2">
      <c r="A905" s="163" t="s">
        <v>740</v>
      </c>
      <c r="B905" s="162">
        <v>0</v>
      </c>
    </row>
    <row r="906" s="156" customFormat="true" customHeight="true" spans="1:2">
      <c r="A906" s="163" t="s">
        <v>741</v>
      </c>
      <c r="B906" s="162">
        <v>0</v>
      </c>
    </row>
    <row r="907" s="156" customFormat="true" customHeight="true" spans="1:2">
      <c r="A907" s="163" t="s">
        <v>707</v>
      </c>
      <c r="B907" s="162">
        <v>0</v>
      </c>
    </row>
    <row r="908" s="156" customFormat="true" customHeight="true" spans="1:2">
      <c r="A908" s="163" t="s">
        <v>742</v>
      </c>
      <c r="B908" s="162">
        <v>1553</v>
      </c>
    </row>
    <row r="909" s="156" customFormat="true" customHeight="true" spans="1:2">
      <c r="A909" s="161" t="s">
        <v>743</v>
      </c>
      <c r="B909" s="162">
        <f>SUM(B910:B936)</f>
        <v>3505</v>
      </c>
    </row>
    <row r="910" s="156" customFormat="true" customHeight="true" spans="1:2">
      <c r="A910" s="163" t="s">
        <v>61</v>
      </c>
      <c r="B910" s="162">
        <v>652</v>
      </c>
    </row>
    <row r="911" s="156" customFormat="true" customHeight="true" spans="1:2">
      <c r="A911" s="163" t="s">
        <v>62</v>
      </c>
      <c r="B911" s="162">
        <v>0</v>
      </c>
    </row>
    <row r="912" s="156" customFormat="true" customHeight="true" spans="1:2">
      <c r="A912" s="163" t="s">
        <v>63</v>
      </c>
      <c r="B912" s="162">
        <v>0</v>
      </c>
    </row>
    <row r="913" s="156" customFormat="true" customHeight="true" spans="1:2">
      <c r="A913" s="163" t="s">
        <v>744</v>
      </c>
      <c r="B913" s="162">
        <v>0</v>
      </c>
    </row>
    <row r="914" s="156" customFormat="true" customHeight="true" spans="1:2">
      <c r="A914" s="163" t="s">
        <v>745</v>
      </c>
      <c r="B914" s="162">
        <v>0</v>
      </c>
    </row>
    <row r="915" s="156" customFormat="true" customHeight="true" spans="1:2">
      <c r="A915" s="163" t="s">
        <v>746</v>
      </c>
      <c r="B915" s="162">
        <v>351</v>
      </c>
    </row>
    <row r="916" s="156" customFormat="true" customHeight="true" spans="1:2">
      <c r="A916" s="163" t="s">
        <v>747</v>
      </c>
      <c r="B916" s="162">
        <v>0</v>
      </c>
    </row>
    <row r="917" s="156" customFormat="true" customHeight="true" spans="1:2">
      <c r="A917" s="163" t="s">
        <v>748</v>
      </c>
      <c r="B917" s="162">
        <v>1000</v>
      </c>
    </row>
    <row r="918" s="156" customFormat="true" customHeight="true" spans="1:2">
      <c r="A918" s="163" t="s">
        <v>749</v>
      </c>
      <c r="B918" s="162">
        <v>0</v>
      </c>
    </row>
    <row r="919" s="156" customFormat="true" customHeight="true" spans="1:2">
      <c r="A919" s="163" t="s">
        <v>750</v>
      </c>
      <c r="B919" s="162">
        <v>137</v>
      </c>
    </row>
    <row r="920" s="156" customFormat="true" customHeight="true" spans="1:2">
      <c r="A920" s="163" t="s">
        <v>751</v>
      </c>
      <c r="B920" s="162">
        <v>110</v>
      </c>
    </row>
    <row r="921" s="156" customFormat="true" customHeight="true" spans="1:2">
      <c r="A921" s="163" t="s">
        <v>752</v>
      </c>
      <c r="B921" s="162">
        <v>0</v>
      </c>
    </row>
    <row r="922" s="156" customFormat="true" customHeight="true" spans="1:2">
      <c r="A922" s="163" t="s">
        <v>753</v>
      </c>
      <c r="B922" s="162">
        <v>0</v>
      </c>
    </row>
    <row r="923" s="156" customFormat="true" customHeight="true" spans="1:2">
      <c r="A923" s="163" t="s">
        <v>754</v>
      </c>
      <c r="B923" s="162">
        <v>130</v>
      </c>
    </row>
    <row r="924" s="156" customFormat="true" customHeight="true" spans="1:2">
      <c r="A924" s="163" t="s">
        <v>755</v>
      </c>
      <c r="B924" s="162">
        <v>0</v>
      </c>
    </row>
    <row r="925" s="156" customFormat="true" customHeight="true" spans="1:2">
      <c r="A925" s="163" t="s">
        <v>756</v>
      </c>
      <c r="B925" s="162">
        <v>0</v>
      </c>
    </row>
    <row r="926" s="156" customFormat="true" customHeight="true" spans="1:2">
      <c r="A926" s="163" t="s">
        <v>757</v>
      </c>
      <c r="B926" s="162">
        <v>196</v>
      </c>
    </row>
    <row r="927" s="156" customFormat="true" customHeight="true" spans="1:2">
      <c r="A927" s="163" t="s">
        <v>758</v>
      </c>
      <c r="B927" s="162">
        <v>0</v>
      </c>
    </row>
    <row r="928" s="156" customFormat="true" customHeight="true" spans="1:2">
      <c r="A928" s="163" t="s">
        <v>759</v>
      </c>
      <c r="B928" s="162">
        <v>0</v>
      </c>
    </row>
    <row r="929" s="156" customFormat="true" customHeight="true" spans="1:2">
      <c r="A929" s="163" t="s">
        <v>760</v>
      </c>
      <c r="B929" s="162">
        <v>150</v>
      </c>
    </row>
    <row r="930" s="156" customFormat="true" customHeight="true" spans="1:2">
      <c r="A930" s="163" t="s">
        <v>761</v>
      </c>
      <c r="B930" s="162">
        <v>0</v>
      </c>
    </row>
    <row r="931" s="156" customFormat="true" customHeight="true" spans="1:2">
      <c r="A931" s="163" t="s">
        <v>735</v>
      </c>
      <c r="B931" s="162">
        <v>0</v>
      </c>
    </row>
    <row r="932" s="156" customFormat="true" customHeight="true" spans="1:2">
      <c r="A932" s="163" t="s">
        <v>762</v>
      </c>
      <c r="B932" s="162">
        <v>0</v>
      </c>
    </row>
    <row r="933" s="156" customFormat="true" customHeight="true" spans="1:2">
      <c r="A933" s="163" t="s">
        <v>763</v>
      </c>
      <c r="B933" s="162">
        <v>0</v>
      </c>
    </row>
    <row r="934" s="156" customFormat="true" customHeight="true" spans="1:2">
      <c r="A934" s="163" t="s">
        <v>764</v>
      </c>
      <c r="B934" s="162">
        <v>0</v>
      </c>
    </row>
    <row r="935" s="156" customFormat="true" customHeight="true" spans="1:2">
      <c r="A935" s="163" t="s">
        <v>765</v>
      </c>
      <c r="B935" s="162">
        <v>0</v>
      </c>
    </row>
    <row r="936" s="156" customFormat="true" customHeight="true" spans="1:2">
      <c r="A936" s="163" t="s">
        <v>766</v>
      </c>
      <c r="B936" s="162">
        <v>779</v>
      </c>
    </row>
    <row r="937" s="156" customFormat="true" customHeight="true" spans="1:2">
      <c r="A937" s="161" t="s">
        <v>767</v>
      </c>
      <c r="B937" s="162">
        <f>SUM(B938:B947)</f>
        <v>2295</v>
      </c>
    </row>
    <row r="938" s="156" customFormat="true" customHeight="true" spans="1:2">
      <c r="A938" s="163" t="s">
        <v>61</v>
      </c>
      <c r="B938" s="162">
        <v>455</v>
      </c>
    </row>
    <row r="939" s="156" customFormat="true" customHeight="true" spans="1:2">
      <c r="A939" s="163" t="s">
        <v>62</v>
      </c>
      <c r="B939" s="162">
        <v>0</v>
      </c>
    </row>
    <row r="940" s="156" customFormat="true" customHeight="true" spans="1:2">
      <c r="A940" s="163" t="s">
        <v>63</v>
      </c>
      <c r="B940" s="162">
        <v>0</v>
      </c>
    </row>
    <row r="941" s="156" customFormat="true" customHeight="true" spans="1:2">
      <c r="A941" s="163" t="s">
        <v>768</v>
      </c>
      <c r="B941" s="162">
        <v>0</v>
      </c>
    </row>
    <row r="942" s="156" customFormat="true" customHeight="true" spans="1:2">
      <c r="A942" s="163" t="s">
        <v>769</v>
      </c>
      <c r="B942" s="162">
        <v>0</v>
      </c>
    </row>
    <row r="943" s="156" customFormat="true" customHeight="true" spans="1:2">
      <c r="A943" s="163" t="s">
        <v>770</v>
      </c>
      <c r="B943" s="162">
        <v>0</v>
      </c>
    </row>
    <row r="944" s="156" customFormat="true" customHeight="true" spans="1:2">
      <c r="A944" s="163" t="s">
        <v>771</v>
      </c>
      <c r="B944" s="162">
        <v>0</v>
      </c>
    </row>
    <row r="945" s="156" customFormat="true" customHeight="true" spans="1:2">
      <c r="A945" s="163" t="s">
        <v>772</v>
      </c>
      <c r="B945" s="162">
        <v>0</v>
      </c>
    </row>
    <row r="946" s="156" customFormat="true" customHeight="true" spans="1:2">
      <c r="A946" s="163" t="s">
        <v>773</v>
      </c>
      <c r="B946" s="162">
        <v>39</v>
      </c>
    </row>
    <row r="947" s="156" customFormat="true" customHeight="true" spans="1:2">
      <c r="A947" s="163" t="s">
        <v>774</v>
      </c>
      <c r="B947" s="162">
        <v>1801</v>
      </c>
    </row>
    <row r="948" s="156" customFormat="true" customHeight="true" spans="1:2">
      <c r="A948" s="161" t="s">
        <v>775</v>
      </c>
      <c r="B948" s="162">
        <f>SUM(B949:B954)</f>
        <v>297</v>
      </c>
    </row>
    <row r="949" s="156" customFormat="true" customHeight="true" spans="1:2">
      <c r="A949" s="163" t="s">
        <v>776</v>
      </c>
      <c r="B949" s="162">
        <v>10</v>
      </c>
    </row>
    <row r="950" s="156" customFormat="true" customHeight="true" spans="1:2">
      <c r="A950" s="163" t="s">
        <v>777</v>
      </c>
      <c r="B950" s="162">
        <v>0</v>
      </c>
    </row>
    <row r="951" s="156" customFormat="true" customHeight="true" spans="1:2">
      <c r="A951" s="163" t="s">
        <v>778</v>
      </c>
      <c r="B951" s="162">
        <v>287</v>
      </c>
    </row>
    <row r="952" s="156" customFormat="true" customHeight="true" spans="1:2">
      <c r="A952" s="163" t="s">
        <v>779</v>
      </c>
      <c r="B952" s="162">
        <v>0</v>
      </c>
    </row>
    <row r="953" s="156" customFormat="true" customHeight="true" spans="1:2">
      <c r="A953" s="163" t="s">
        <v>780</v>
      </c>
      <c r="B953" s="162">
        <v>0</v>
      </c>
    </row>
    <row r="954" s="156" customFormat="true" customHeight="true" spans="1:2">
      <c r="A954" s="163" t="s">
        <v>781</v>
      </c>
      <c r="B954" s="162">
        <v>0</v>
      </c>
    </row>
    <row r="955" s="156" customFormat="true" customHeight="true" spans="1:2">
      <c r="A955" s="161" t="s">
        <v>782</v>
      </c>
      <c r="B955" s="162">
        <f>SUM(B956:B961)</f>
        <v>667</v>
      </c>
    </row>
    <row r="956" s="156" customFormat="true" customHeight="true" spans="1:2">
      <c r="A956" s="163" t="s">
        <v>783</v>
      </c>
      <c r="B956" s="162">
        <v>0</v>
      </c>
    </row>
    <row r="957" s="156" customFormat="true" customHeight="true" spans="1:2">
      <c r="A957" s="163" t="s">
        <v>784</v>
      </c>
      <c r="B957" s="162">
        <v>0</v>
      </c>
    </row>
    <row r="958" s="156" customFormat="true" customHeight="true" spans="1:2">
      <c r="A958" s="163" t="s">
        <v>785</v>
      </c>
      <c r="B958" s="162">
        <v>431</v>
      </c>
    </row>
    <row r="959" s="156" customFormat="true" customHeight="true" spans="1:2">
      <c r="A959" s="163" t="s">
        <v>786</v>
      </c>
      <c r="B959" s="162">
        <v>61</v>
      </c>
    </row>
    <row r="960" s="156" customFormat="true" customHeight="true" spans="1:2">
      <c r="A960" s="163" t="s">
        <v>787</v>
      </c>
      <c r="B960" s="162">
        <v>0</v>
      </c>
    </row>
    <row r="961" s="156" customFormat="true" customHeight="true" spans="1:2">
      <c r="A961" s="163" t="s">
        <v>788</v>
      </c>
      <c r="B961" s="162">
        <v>175</v>
      </c>
    </row>
    <row r="962" s="156" customFormat="true" customHeight="true" spans="1:2">
      <c r="A962" s="161" t="s">
        <v>789</v>
      </c>
      <c r="B962" s="162">
        <f>SUM(B963:B964)</f>
        <v>0</v>
      </c>
    </row>
    <row r="963" s="156" customFormat="true" customHeight="true" spans="1:2">
      <c r="A963" s="163" t="s">
        <v>790</v>
      </c>
      <c r="B963" s="162">
        <v>0</v>
      </c>
    </row>
    <row r="964" s="156" customFormat="true" customHeight="true" spans="1:2">
      <c r="A964" s="163" t="s">
        <v>791</v>
      </c>
      <c r="B964" s="162">
        <v>0</v>
      </c>
    </row>
    <row r="965" s="156" customFormat="true" customHeight="true" spans="1:2">
      <c r="A965" s="161" t="s">
        <v>792</v>
      </c>
      <c r="B965" s="162">
        <f>SUM(B966:B967)</f>
        <v>17391</v>
      </c>
    </row>
    <row r="966" s="156" customFormat="true" customHeight="true" spans="1:2">
      <c r="A966" s="163" t="s">
        <v>793</v>
      </c>
      <c r="B966" s="162">
        <v>0</v>
      </c>
    </row>
    <row r="967" s="156" customFormat="true" customHeight="true" spans="1:2">
      <c r="A967" s="163" t="s">
        <v>794</v>
      </c>
      <c r="B967" s="162">
        <v>17391</v>
      </c>
    </row>
    <row r="968" s="156" customFormat="true" customHeight="true" spans="1:2">
      <c r="A968" s="161" t="s">
        <v>795</v>
      </c>
      <c r="B968" s="162">
        <f>B969+B992+B1002+B1012+B1017+B1024+B1029</f>
        <v>38096</v>
      </c>
    </row>
    <row r="969" s="156" customFormat="true" customHeight="true" spans="1:2">
      <c r="A969" s="161" t="s">
        <v>796</v>
      </c>
      <c r="B969" s="162">
        <f>SUM(B970:B991)</f>
        <v>26915</v>
      </c>
    </row>
    <row r="970" s="156" customFormat="true" customHeight="true" spans="1:2">
      <c r="A970" s="163" t="s">
        <v>61</v>
      </c>
      <c r="B970" s="162">
        <v>3333</v>
      </c>
    </row>
    <row r="971" s="156" customFormat="true" customHeight="true" spans="1:2">
      <c r="A971" s="163" t="s">
        <v>62</v>
      </c>
      <c r="B971" s="162">
        <v>57</v>
      </c>
    </row>
    <row r="972" s="156" customFormat="true" customHeight="true" spans="1:2">
      <c r="A972" s="163" t="s">
        <v>63</v>
      </c>
      <c r="B972" s="162">
        <v>0</v>
      </c>
    </row>
    <row r="973" s="156" customFormat="true" customHeight="true" spans="1:2">
      <c r="A973" s="163" t="s">
        <v>797</v>
      </c>
      <c r="B973" s="162">
        <v>354</v>
      </c>
    </row>
    <row r="974" s="156" customFormat="true" customHeight="true" spans="1:2">
      <c r="A974" s="163" t="s">
        <v>798</v>
      </c>
      <c r="B974" s="162">
        <v>2742</v>
      </c>
    </row>
    <row r="975" s="156" customFormat="true" customHeight="true" spans="1:2">
      <c r="A975" s="163" t="s">
        <v>799</v>
      </c>
      <c r="B975" s="162">
        <v>0</v>
      </c>
    </row>
    <row r="976" s="156" customFormat="true" customHeight="true" spans="1:2">
      <c r="A976" s="163" t="s">
        <v>800</v>
      </c>
      <c r="B976" s="162">
        <v>12373</v>
      </c>
    </row>
    <row r="977" s="156" customFormat="true" customHeight="true" spans="1:2">
      <c r="A977" s="163" t="s">
        <v>801</v>
      </c>
      <c r="B977" s="162">
        <v>0</v>
      </c>
    </row>
    <row r="978" s="156" customFormat="true" customHeight="true" spans="1:2">
      <c r="A978" s="163" t="s">
        <v>802</v>
      </c>
      <c r="B978" s="162">
        <v>860</v>
      </c>
    </row>
    <row r="979" s="156" customFormat="true" customHeight="true" spans="1:2">
      <c r="A979" s="163" t="s">
        <v>803</v>
      </c>
      <c r="B979" s="162">
        <v>0</v>
      </c>
    </row>
    <row r="980" s="156" customFormat="true" customHeight="true" spans="1:2">
      <c r="A980" s="163" t="s">
        <v>804</v>
      </c>
      <c r="B980" s="162">
        <v>0</v>
      </c>
    </row>
    <row r="981" s="156" customFormat="true" customHeight="true" spans="1:2">
      <c r="A981" s="163" t="s">
        <v>805</v>
      </c>
      <c r="B981" s="162">
        <v>9</v>
      </c>
    </row>
    <row r="982" s="156" customFormat="true" customHeight="true" spans="1:2">
      <c r="A982" s="163" t="s">
        <v>806</v>
      </c>
      <c r="B982" s="162">
        <v>0</v>
      </c>
    </row>
    <row r="983" s="156" customFormat="true" customHeight="true" spans="1:2">
      <c r="A983" s="163" t="s">
        <v>807</v>
      </c>
      <c r="B983" s="162">
        <v>0</v>
      </c>
    </row>
    <row r="984" s="156" customFormat="true" customHeight="true" spans="1:2">
      <c r="A984" s="163" t="s">
        <v>808</v>
      </c>
      <c r="B984" s="162">
        <v>0</v>
      </c>
    </row>
    <row r="985" s="156" customFormat="true" customHeight="true" spans="1:2">
      <c r="A985" s="163" t="s">
        <v>809</v>
      </c>
      <c r="B985" s="162">
        <v>0</v>
      </c>
    </row>
    <row r="986" s="156" customFormat="true" customHeight="true" spans="1:2">
      <c r="A986" s="163" t="s">
        <v>810</v>
      </c>
      <c r="B986" s="162">
        <v>10</v>
      </c>
    </row>
    <row r="987" s="156" customFormat="true" customHeight="true" spans="1:2">
      <c r="A987" s="163" t="s">
        <v>811</v>
      </c>
      <c r="B987" s="162">
        <v>0</v>
      </c>
    </row>
    <row r="988" s="156" customFormat="true" customHeight="true" spans="1:2">
      <c r="A988" s="163" t="s">
        <v>812</v>
      </c>
      <c r="B988" s="162">
        <v>21</v>
      </c>
    </row>
    <row r="989" s="156" customFormat="true" customHeight="true" spans="1:2">
      <c r="A989" s="163" t="s">
        <v>813</v>
      </c>
      <c r="B989" s="162">
        <v>0</v>
      </c>
    </row>
    <row r="990" s="156" customFormat="true" customHeight="true" spans="1:2">
      <c r="A990" s="163" t="s">
        <v>814</v>
      </c>
      <c r="B990" s="162">
        <v>0</v>
      </c>
    </row>
    <row r="991" s="156" customFormat="true" customHeight="true" spans="1:2">
      <c r="A991" s="163" t="s">
        <v>815</v>
      </c>
      <c r="B991" s="162">
        <v>7156</v>
      </c>
    </row>
    <row r="992" s="156" customFormat="true" customHeight="true" spans="1:2">
      <c r="A992" s="161" t="s">
        <v>816</v>
      </c>
      <c r="B992" s="162">
        <f>SUM(B993:B1001)</f>
        <v>0</v>
      </c>
    </row>
    <row r="993" s="156" customFormat="true" customHeight="true" spans="1:2">
      <c r="A993" s="163" t="s">
        <v>61</v>
      </c>
      <c r="B993" s="162">
        <v>0</v>
      </c>
    </row>
    <row r="994" s="246" customFormat="true" customHeight="true" spans="1:2">
      <c r="A994" s="163" t="s">
        <v>62</v>
      </c>
      <c r="B994" s="162">
        <v>0</v>
      </c>
    </row>
    <row r="995" s="156" customFormat="true" customHeight="true" spans="1:2">
      <c r="A995" s="163" t="s">
        <v>63</v>
      </c>
      <c r="B995" s="162">
        <v>0</v>
      </c>
    </row>
    <row r="996" s="156" customFormat="true" customHeight="true" spans="1:2">
      <c r="A996" s="163" t="s">
        <v>817</v>
      </c>
      <c r="B996" s="162">
        <v>0</v>
      </c>
    </row>
    <row r="997" s="156" customFormat="true" customHeight="true" spans="1:2">
      <c r="A997" s="163" t="s">
        <v>818</v>
      </c>
      <c r="B997" s="162">
        <v>0</v>
      </c>
    </row>
    <row r="998" s="156" customFormat="true" customHeight="true" spans="1:2">
      <c r="A998" s="163" t="s">
        <v>819</v>
      </c>
      <c r="B998" s="162">
        <v>0</v>
      </c>
    </row>
    <row r="999" s="156" customFormat="true" customHeight="true" spans="1:2">
      <c r="A999" s="163" t="s">
        <v>820</v>
      </c>
      <c r="B999" s="162">
        <v>0</v>
      </c>
    </row>
    <row r="1000" s="156" customFormat="true" customHeight="true" spans="1:2">
      <c r="A1000" s="163" t="s">
        <v>821</v>
      </c>
      <c r="B1000" s="162">
        <v>0</v>
      </c>
    </row>
    <row r="1001" s="156" customFormat="true" customHeight="true" spans="1:2">
      <c r="A1001" s="163" t="s">
        <v>822</v>
      </c>
      <c r="B1001" s="162">
        <v>0</v>
      </c>
    </row>
    <row r="1002" s="156" customFormat="true" customHeight="true" spans="1:2">
      <c r="A1002" s="161" t="s">
        <v>823</v>
      </c>
      <c r="B1002" s="162">
        <f>SUM(B1003:B1011)</f>
        <v>3830</v>
      </c>
    </row>
    <row r="1003" s="156" customFormat="true" customHeight="true" spans="1:2">
      <c r="A1003" s="163" t="s">
        <v>61</v>
      </c>
      <c r="B1003" s="162">
        <v>0</v>
      </c>
    </row>
    <row r="1004" s="156" customFormat="true" customHeight="true" spans="1:2">
      <c r="A1004" s="163" t="s">
        <v>62</v>
      </c>
      <c r="B1004" s="162">
        <v>0</v>
      </c>
    </row>
    <row r="1005" s="246" customFormat="true" customHeight="true" spans="1:2">
      <c r="A1005" s="163" t="s">
        <v>63</v>
      </c>
      <c r="B1005" s="162">
        <v>0</v>
      </c>
    </row>
    <row r="1006" s="156" customFormat="true" customHeight="true" spans="1:2">
      <c r="A1006" s="163" t="s">
        <v>824</v>
      </c>
      <c r="B1006" s="162">
        <v>0</v>
      </c>
    </row>
    <row r="1007" s="156" customFormat="true" customHeight="true" spans="1:2">
      <c r="A1007" s="163" t="s">
        <v>825</v>
      </c>
      <c r="B1007" s="162">
        <v>0</v>
      </c>
    </row>
    <row r="1008" s="156" customFormat="true" customHeight="true" spans="1:2">
      <c r="A1008" s="163" t="s">
        <v>826</v>
      </c>
      <c r="B1008" s="162">
        <v>0</v>
      </c>
    </row>
    <row r="1009" s="156" customFormat="true" customHeight="true" spans="1:2">
      <c r="A1009" s="163" t="s">
        <v>827</v>
      </c>
      <c r="B1009" s="162">
        <v>0</v>
      </c>
    </row>
    <row r="1010" s="156" customFormat="true" customHeight="true" spans="1:2">
      <c r="A1010" s="163" t="s">
        <v>828</v>
      </c>
      <c r="B1010" s="162">
        <v>0</v>
      </c>
    </row>
    <row r="1011" s="156" customFormat="true" customHeight="true" spans="1:2">
      <c r="A1011" s="163" t="s">
        <v>829</v>
      </c>
      <c r="B1011" s="162">
        <v>3830</v>
      </c>
    </row>
    <row r="1012" s="156" customFormat="true" customHeight="true" spans="1:2">
      <c r="A1012" s="161" t="s">
        <v>830</v>
      </c>
      <c r="B1012" s="162">
        <f>SUM(B1013:B1016)</f>
        <v>7013</v>
      </c>
    </row>
    <row r="1013" s="156" customFormat="true" customHeight="true" spans="1:2">
      <c r="A1013" s="163" t="s">
        <v>831</v>
      </c>
      <c r="B1013" s="162">
        <v>4546</v>
      </c>
    </row>
    <row r="1014" s="156" customFormat="true" customHeight="true" spans="1:2">
      <c r="A1014" s="163" t="s">
        <v>832</v>
      </c>
      <c r="B1014" s="162">
        <v>152</v>
      </c>
    </row>
    <row r="1015" s="156" customFormat="true" customHeight="true" spans="1:2">
      <c r="A1015" s="163" t="s">
        <v>833</v>
      </c>
      <c r="B1015" s="162">
        <v>2315</v>
      </c>
    </row>
    <row r="1016" s="156" customFormat="true" customHeight="true" spans="1:2">
      <c r="A1016" s="163" t="s">
        <v>834</v>
      </c>
      <c r="B1016" s="162"/>
    </row>
    <row r="1017" s="156" customFormat="true" customHeight="true" spans="1:2">
      <c r="A1017" s="161" t="s">
        <v>835</v>
      </c>
      <c r="B1017" s="162">
        <f>SUM(B1018:B1023)</f>
        <v>15</v>
      </c>
    </row>
    <row r="1018" s="156" customFormat="true" customHeight="true" spans="1:2">
      <c r="A1018" s="163" t="s">
        <v>61</v>
      </c>
      <c r="B1018" s="162">
        <v>0</v>
      </c>
    </row>
    <row r="1019" s="156" customFormat="true" customHeight="true" spans="1:2">
      <c r="A1019" s="163" t="s">
        <v>62</v>
      </c>
      <c r="B1019" s="162">
        <v>15</v>
      </c>
    </row>
    <row r="1020" s="156" customFormat="true" customHeight="true" spans="1:2">
      <c r="A1020" s="163" t="s">
        <v>63</v>
      </c>
      <c r="B1020" s="162">
        <v>0</v>
      </c>
    </row>
    <row r="1021" s="156" customFormat="true" customHeight="true" spans="1:2">
      <c r="A1021" s="163" t="s">
        <v>821</v>
      </c>
      <c r="B1021" s="162">
        <v>0</v>
      </c>
    </row>
    <row r="1022" s="156" customFormat="true" customHeight="true" spans="1:2">
      <c r="A1022" s="163" t="s">
        <v>836</v>
      </c>
      <c r="B1022" s="162">
        <v>0</v>
      </c>
    </row>
    <row r="1023" s="156" customFormat="true" customHeight="true" spans="1:2">
      <c r="A1023" s="163" t="s">
        <v>837</v>
      </c>
      <c r="B1023" s="162">
        <v>0</v>
      </c>
    </row>
    <row r="1024" s="156" customFormat="true" customHeight="true" spans="1:2">
      <c r="A1024" s="161" t="s">
        <v>838</v>
      </c>
      <c r="B1024" s="162">
        <f>SUM(B1025:B1028)</f>
        <v>322</v>
      </c>
    </row>
    <row r="1025" s="156" customFormat="true" customHeight="true" spans="1:2">
      <c r="A1025" s="163" t="s">
        <v>839</v>
      </c>
      <c r="B1025" s="162">
        <v>322</v>
      </c>
    </row>
    <row r="1026" s="156" customFormat="true" customHeight="true" spans="1:2">
      <c r="A1026" s="163" t="s">
        <v>840</v>
      </c>
      <c r="B1026" s="162">
        <v>0</v>
      </c>
    </row>
    <row r="1027" s="156" customFormat="true" customHeight="true" spans="1:2">
      <c r="A1027" s="163" t="s">
        <v>841</v>
      </c>
      <c r="B1027" s="162">
        <v>0</v>
      </c>
    </row>
    <row r="1028" s="156" customFormat="true" customHeight="true" spans="1:2">
      <c r="A1028" s="163" t="s">
        <v>842</v>
      </c>
      <c r="B1028" s="162">
        <v>0</v>
      </c>
    </row>
    <row r="1029" s="156" customFormat="true" customHeight="true" spans="1:2">
      <c r="A1029" s="161" t="s">
        <v>843</v>
      </c>
      <c r="B1029" s="162">
        <f>SUM(B1030:B1031)</f>
        <v>1</v>
      </c>
    </row>
    <row r="1030" s="156" customFormat="true" customHeight="true" spans="1:2">
      <c r="A1030" s="163" t="s">
        <v>844</v>
      </c>
      <c r="B1030" s="162">
        <v>0</v>
      </c>
    </row>
    <row r="1031" s="156" customFormat="true" customHeight="true" spans="1:2">
      <c r="A1031" s="163" t="s">
        <v>845</v>
      </c>
      <c r="B1031" s="162">
        <v>1</v>
      </c>
    </row>
    <row r="1032" s="156" customFormat="true" customHeight="true" spans="1:2">
      <c r="A1032" s="161" t="s">
        <v>846</v>
      </c>
      <c r="B1032" s="162">
        <f>B1033+B1043+B1059+B1064+B1078+B1085+B1092</f>
        <v>10773</v>
      </c>
    </row>
    <row r="1033" s="156" customFormat="true" customHeight="true" spans="1:2">
      <c r="A1033" s="161" t="s">
        <v>847</v>
      </c>
      <c r="B1033" s="162">
        <f>SUM(B1034:B1042)</f>
        <v>0</v>
      </c>
    </row>
    <row r="1034" s="156" customFormat="true" customHeight="true" spans="1:2">
      <c r="A1034" s="163" t="s">
        <v>61</v>
      </c>
      <c r="B1034" s="162">
        <v>0</v>
      </c>
    </row>
    <row r="1035" s="156" customFormat="true" customHeight="true" spans="1:2">
      <c r="A1035" s="163" t="s">
        <v>62</v>
      </c>
      <c r="B1035" s="162">
        <v>0</v>
      </c>
    </row>
    <row r="1036" s="246" customFormat="true" customHeight="true" spans="1:2">
      <c r="A1036" s="163" t="s">
        <v>63</v>
      </c>
      <c r="B1036" s="162">
        <v>0</v>
      </c>
    </row>
    <row r="1037" s="156" customFormat="true" customHeight="true" spans="1:2">
      <c r="A1037" s="163" t="s">
        <v>848</v>
      </c>
      <c r="B1037" s="162">
        <v>0</v>
      </c>
    </row>
    <row r="1038" s="156" customFormat="true" customHeight="true" spans="1:2">
      <c r="A1038" s="163" t="s">
        <v>849</v>
      </c>
      <c r="B1038" s="162">
        <v>0</v>
      </c>
    </row>
    <row r="1039" s="156" customFormat="true" customHeight="true" spans="1:2">
      <c r="A1039" s="163" t="s">
        <v>850</v>
      </c>
      <c r="B1039" s="162">
        <v>0</v>
      </c>
    </row>
    <row r="1040" s="156" customFormat="true" customHeight="true" spans="1:2">
      <c r="A1040" s="163" t="s">
        <v>851</v>
      </c>
      <c r="B1040" s="162">
        <v>0</v>
      </c>
    </row>
    <row r="1041" s="156" customFormat="true" customHeight="true" spans="1:2">
      <c r="A1041" s="163" t="s">
        <v>852</v>
      </c>
      <c r="B1041" s="162">
        <v>0</v>
      </c>
    </row>
    <row r="1042" s="156" customFormat="true" customHeight="true" spans="1:2">
      <c r="A1042" s="163" t="s">
        <v>853</v>
      </c>
      <c r="B1042" s="162">
        <v>0</v>
      </c>
    </row>
    <row r="1043" s="156" customFormat="true" customHeight="true" spans="1:2">
      <c r="A1043" s="161" t="s">
        <v>854</v>
      </c>
      <c r="B1043" s="162">
        <f>SUM(B1044:B1058)</f>
        <v>10065</v>
      </c>
    </row>
    <row r="1044" s="156" customFormat="true" customHeight="true" spans="1:2">
      <c r="A1044" s="163" t="s">
        <v>61</v>
      </c>
      <c r="B1044" s="162">
        <v>670</v>
      </c>
    </row>
    <row r="1045" s="156" customFormat="true" customHeight="true" spans="1:2">
      <c r="A1045" s="163" t="s">
        <v>62</v>
      </c>
      <c r="B1045" s="162">
        <v>0</v>
      </c>
    </row>
    <row r="1046" s="246" customFormat="true" customHeight="true" spans="1:2">
      <c r="A1046" s="163" t="s">
        <v>63</v>
      </c>
      <c r="B1046" s="162">
        <v>127</v>
      </c>
    </row>
    <row r="1047" s="156" customFormat="true" customHeight="true" spans="1:2">
      <c r="A1047" s="163" t="s">
        <v>855</v>
      </c>
      <c r="B1047" s="162">
        <v>0</v>
      </c>
    </row>
    <row r="1048" s="156" customFormat="true" customHeight="true" spans="1:2">
      <c r="A1048" s="163" t="s">
        <v>856</v>
      </c>
      <c r="B1048" s="162">
        <v>0</v>
      </c>
    </row>
    <row r="1049" s="156" customFormat="true" customHeight="true" spans="1:2">
      <c r="A1049" s="163" t="s">
        <v>857</v>
      </c>
      <c r="B1049" s="162">
        <v>0</v>
      </c>
    </row>
    <row r="1050" s="156" customFormat="true" customHeight="true" spans="1:2">
      <c r="A1050" s="163" t="s">
        <v>858</v>
      </c>
      <c r="B1050" s="162">
        <v>0</v>
      </c>
    </row>
    <row r="1051" s="156" customFormat="true" customHeight="true" spans="1:2">
      <c r="A1051" s="163" t="s">
        <v>859</v>
      </c>
      <c r="B1051" s="162">
        <v>0</v>
      </c>
    </row>
    <row r="1052" s="156" customFormat="true" customHeight="true" spans="1:2">
      <c r="A1052" s="163" t="s">
        <v>860</v>
      </c>
      <c r="B1052" s="162">
        <v>0</v>
      </c>
    </row>
    <row r="1053" s="156" customFormat="true" customHeight="true" spans="1:2">
      <c r="A1053" s="163" t="s">
        <v>861</v>
      </c>
      <c r="B1053" s="162">
        <v>0</v>
      </c>
    </row>
    <row r="1054" s="156" customFormat="true" customHeight="true" spans="1:2">
      <c r="A1054" s="163" t="s">
        <v>862</v>
      </c>
      <c r="B1054" s="162">
        <v>0</v>
      </c>
    </row>
    <row r="1055" s="156" customFormat="true" customHeight="true" spans="1:2">
      <c r="A1055" s="163" t="s">
        <v>863</v>
      </c>
      <c r="B1055" s="162">
        <v>0</v>
      </c>
    </row>
    <row r="1056" s="246" customFormat="true" customHeight="true" spans="1:2">
      <c r="A1056" s="163" t="s">
        <v>864</v>
      </c>
      <c r="B1056" s="162">
        <v>0</v>
      </c>
    </row>
    <row r="1057" s="156" customFormat="true" customHeight="true" spans="1:2">
      <c r="A1057" s="163" t="s">
        <v>865</v>
      </c>
      <c r="B1057" s="162">
        <v>0</v>
      </c>
    </row>
    <row r="1058" s="156" customFormat="true" customHeight="true" spans="1:2">
      <c r="A1058" s="163" t="s">
        <v>866</v>
      </c>
      <c r="B1058" s="162">
        <f>7509+1759</f>
        <v>9268</v>
      </c>
    </row>
    <row r="1059" s="156" customFormat="true" customHeight="true" spans="1:2">
      <c r="A1059" s="161" t="s">
        <v>867</v>
      </c>
      <c r="B1059" s="162">
        <f>SUM(B1060:B1063)</f>
        <v>0</v>
      </c>
    </row>
    <row r="1060" s="156" customFormat="true" customHeight="true" spans="1:2">
      <c r="A1060" s="163" t="s">
        <v>61</v>
      </c>
      <c r="B1060" s="162">
        <v>0</v>
      </c>
    </row>
    <row r="1061" s="246" customFormat="true" customHeight="true" spans="1:2">
      <c r="A1061" s="163" t="s">
        <v>62</v>
      </c>
      <c r="B1061" s="162">
        <v>0</v>
      </c>
    </row>
    <row r="1062" s="156" customFormat="true" customHeight="true" spans="1:2">
      <c r="A1062" s="163" t="s">
        <v>63</v>
      </c>
      <c r="B1062" s="162">
        <v>0</v>
      </c>
    </row>
    <row r="1063" s="156" customFormat="true" customHeight="true" spans="1:2">
      <c r="A1063" s="163" t="s">
        <v>868</v>
      </c>
      <c r="B1063" s="162">
        <v>0</v>
      </c>
    </row>
    <row r="1064" s="156" customFormat="true" customHeight="true" spans="1:2">
      <c r="A1064" s="161" t="s">
        <v>869</v>
      </c>
      <c r="B1064" s="162">
        <f>SUM(B1065:B1077)</f>
        <v>119</v>
      </c>
    </row>
    <row r="1065" s="156" customFormat="true" customHeight="true" spans="1:2">
      <c r="A1065" s="163" t="s">
        <v>61</v>
      </c>
      <c r="B1065" s="162">
        <v>0</v>
      </c>
    </row>
    <row r="1066" s="156" customFormat="true" customHeight="true" spans="1:2">
      <c r="A1066" s="163" t="s">
        <v>62</v>
      </c>
      <c r="B1066" s="162">
        <v>17</v>
      </c>
    </row>
    <row r="1067" s="156" customFormat="true" customHeight="true" spans="1:2">
      <c r="A1067" s="163" t="s">
        <v>63</v>
      </c>
      <c r="B1067" s="162">
        <v>0</v>
      </c>
    </row>
    <row r="1068" s="156" customFormat="true" customHeight="true" spans="1:2">
      <c r="A1068" s="163" t="s">
        <v>870</v>
      </c>
      <c r="B1068" s="162">
        <v>0</v>
      </c>
    </row>
    <row r="1069" s="156" customFormat="true" customHeight="true" spans="1:2">
      <c r="A1069" s="163" t="s">
        <v>871</v>
      </c>
      <c r="B1069" s="162">
        <v>0</v>
      </c>
    </row>
    <row r="1070" s="156" customFormat="true" customHeight="true" spans="1:2">
      <c r="A1070" s="163" t="s">
        <v>872</v>
      </c>
      <c r="B1070" s="162">
        <v>0</v>
      </c>
    </row>
    <row r="1071" s="156" customFormat="true" customHeight="true" spans="1:2">
      <c r="A1071" s="163" t="s">
        <v>873</v>
      </c>
      <c r="B1071" s="162">
        <v>44</v>
      </c>
    </row>
    <row r="1072" s="156" customFormat="true" customHeight="true" spans="1:2">
      <c r="A1072" s="163" t="s">
        <v>874</v>
      </c>
      <c r="B1072" s="162">
        <v>0</v>
      </c>
    </row>
    <row r="1073" s="156" customFormat="true" customHeight="true" spans="1:2">
      <c r="A1073" s="163" t="s">
        <v>875</v>
      </c>
      <c r="B1073" s="162">
        <v>28</v>
      </c>
    </row>
    <row r="1074" s="156" customFormat="true" customHeight="true" spans="1:2">
      <c r="A1074" s="163" t="s">
        <v>876</v>
      </c>
      <c r="B1074" s="162">
        <v>0</v>
      </c>
    </row>
    <row r="1075" s="156" customFormat="true" customHeight="true" spans="1:2">
      <c r="A1075" s="163" t="s">
        <v>821</v>
      </c>
      <c r="B1075" s="162">
        <v>0</v>
      </c>
    </row>
    <row r="1076" s="246" customFormat="true" customHeight="true" spans="1:2">
      <c r="A1076" s="163" t="s">
        <v>877</v>
      </c>
      <c r="B1076" s="162">
        <v>0</v>
      </c>
    </row>
    <row r="1077" s="246" customFormat="true" customHeight="true" spans="1:2">
      <c r="A1077" s="163" t="s">
        <v>878</v>
      </c>
      <c r="B1077" s="162">
        <v>30</v>
      </c>
    </row>
    <row r="1078" s="156" customFormat="true" customHeight="true" spans="1:2">
      <c r="A1078" s="161" t="s">
        <v>879</v>
      </c>
      <c r="B1078" s="162">
        <f>SUM(B1079:B1084)</f>
        <v>572</v>
      </c>
    </row>
    <row r="1079" s="156" customFormat="true" customHeight="true" spans="1:2">
      <c r="A1079" s="163" t="s">
        <v>61</v>
      </c>
      <c r="B1079" s="162">
        <v>555</v>
      </c>
    </row>
    <row r="1080" s="156" customFormat="true" customHeight="true" spans="1:2">
      <c r="A1080" s="163" t="s">
        <v>62</v>
      </c>
      <c r="B1080" s="162">
        <v>17</v>
      </c>
    </row>
    <row r="1081" s="156" customFormat="true" customHeight="true" spans="1:2">
      <c r="A1081" s="163" t="s">
        <v>63</v>
      </c>
      <c r="B1081" s="162">
        <v>0</v>
      </c>
    </row>
    <row r="1082" s="156" customFormat="true" customHeight="true" spans="1:2">
      <c r="A1082" s="163" t="s">
        <v>880</v>
      </c>
      <c r="B1082" s="162">
        <v>0</v>
      </c>
    </row>
    <row r="1083" s="156" customFormat="true" customHeight="true" spans="1:2">
      <c r="A1083" s="163" t="s">
        <v>881</v>
      </c>
      <c r="B1083" s="162">
        <v>0</v>
      </c>
    </row>
    <row r="1084" s="156" customFormat="true" customHeight="true" spans="1:2">
      <c r="A1084" s="163" t="s">
        <v>882</v>
      </c>
      <c r="B1084" s="162">
        <v>0</v>
      </c>
    </row>
    <row r="1085" s="156" customFormat="true" customHeight="true" spans="1:2">
      <c r="A1085" s="161" t="s">
        <v>883</v>
      </c>
      <c r="B1085" s="162">
        <f>SUM(B1086:B1091)</f>
        <v>17</v>
      </c>
    </row>
    <row r="1086" s="156" customFormat="true" customHeight="true" spans="1:2">
      <c r="A1086" s="163" t="s">
        <v>61</v>
      </c>
      <c r="B1086" s="162">
        <v>0</v>
      </c>
    </row>
    <row r="1087" s="246" customFormat="true" customHeight="true" spans="1:2">
      <c r="A1087" s="163" t="s">
        <v>62</v>
      </c>
      <c r="B1087" s="162">
        <v>0</v>
      </c>
    </row>
    <row r="1088" s="156" customFormat="true" customHeight="true" spans="1:2">
      <c r="A1088" s="163" t="s">
        <v>63</v>
      </c>
      <c r="B1088" s="162">
        <v>0</v>
      </c>
    </row>
    <row r="1089" s="156" customFormat="true" customHeight="true" spans="1:2">
      <c r="A1089" s="163" t="s">
        <v>884</v>
      </c>
      <c r="B1089" s="162">
        <v>0</v>
      </c>
    </row>
    <row r="1090" s="156" customFormat="true" customHeight="true" spans="1:2">
      <c r="A1090" s="163" t="s">
        <v>885</v>
      </c>
      <c r="B1090" s="162">
        <v>17</v>
      </c>
    </row>
    <row r="1091" s="156" customFormat="true" customHeight="true" spans="1:2">
      <c r="A1091" s="163" t="s">
        <v>886</v>
      </c>
      <c r="B1091" s="162">
        <v>0</v>
      </c>
    </row>
    <row r="1092" s="156" customFormat="true" customHeight="true" spans="1:2">
      <c r="A1092" s="161" t="s">
        <v>887</v>
      </c>
      <c r="B1092" s="162">
        <f>SUM(B1093:B1097)</f>
        <v>0</v>
      </c>
    </row>
    <row r="1093" s="156" customFormat="true" customHeight="true" spans="1:2">
      <c r="A1093" s="163" t="s">
        <v>888</v>
      </c>
      <c r="B1093" s="162">
        <v>0</v>
      </c>
    </row>
    <row r="1094" s="156" customFormat="true" customHeight="true" spans="1:2">
      <c r="A1094" s="163" t="s">
        <v>889</v>
      </c>
      <c r="B1094" s="162">
        <v>0</v>
      </c>
    </row>
    <row r="1095" s="156" customFormat="true" customHeight="true" spans="1:2">
      <c r="A1095" s="163" t="s">
        <v>890</v>
      </c>
      <c r="B1095" s="162">
        <v>0</v>
      </c>
    </row>
    <row r="1096" s="156" customFormat="true" customHeight="true" spans="1:2">
      <c r="A1096" s="163" t="s">
        <v>891</v>
      </c>
      <c r="B1096" s="162">
        <v>0</v>
      </c>
    </row>
    <row r="1097" s="156" customFormat="true" customHeight="true" spans="1:2">
      <c r="A1097" s="163" t="s">
        <v>892</v>
      </c>
      <c r="B1097" s="162">
        <v>0</v>
      </c>
    </row>
    <row r="1098" s="156" customFormat="true" customHeight="true" spans="1:2">
      <c r="A1098" s="161" t="s">
        <v>893</v>
      </c>
      <c r="B1098" s="162">
        <f>B1099+B1109+B1115</f>
        <v>724</v>
      </c>
    </row>
    <row r="1099" s="156" customFormat="true" customHeight="true" spans="1:2">
      <c r="A1099" s="161" t="s">
        <v>894</v>
      </c>
      <c r="B1099" s="162">
        <f>SUM(B1100:B1108)</f>
        <v>434</v>
      </c>
    </row>
    <row r="1100" s="156" customFormat="true" customHeight="true" spans="1:2">
      <c r="A1100" s="163" t="s">
        <v>61</v>
      </c>
      <c r="B1100" s="162">
        <v>344</v>
      </c>
    </row>
    <row r="1101" s="156" customFormat="true" customHeight="true" spans="1:2">
      <c r="A1101" s="163" t="s">
        <v>62</v>
      </c>
      <c r="B1101" s="162">
        <v>0</v>
      </c>
    </row>
    <row r="1102" s="156" customFormat="true" customHeight="true" spans="1:2">
      <c r="A1102" s="163" t="s">
        <v>63</v>
      </c>
      <c r="B1102" s="162">
        <v>0</v>
      </c>
    </row>
    <row r="1103" s="246" customFormat="true" customHeight="true" spans="1:2">
      <c r="A1103" s="163" t="s">
        <v>895</v>
      </c>
      <c r="B1103" s="162">
        <v>0</v>
      </c>
    </row>
    <row r="1104" s="156" customFormat="true" customHeight="true" spans="1:2">
      <c r="A1104" s="163" t="s">
        <v>896</v>
      </c>
      <c r="B1104" s="162">
        <v>0</v>
      </c>
    </row>
    <row r="1105" s="156" customFormat="true" customHeight="true" spans="1:2">
      <c r="A1105" s="163" t="s">
        <v>897</v>
      </c>
      <c r="B1105" s="162">
        <v>0</v>
      </c>
    </row>
    <row r="1106" s="156" customFormat="true" customHeight="true" spans="1:2">
      <c r="A1106" s="163" t="s">
        <v>898</v>
      </c>
      <c r="B1106" s="162">
        <v>0</v>
      </c>
    </row>
    <row r="1107" s="156" customFormat="true" customHeight="true" spans="1:2">
      <c r="A1107" s="163" t="s">
        <v>70</v>
      </c>
      <c r="B1107" s="162">
        <v>0</v>
      </c>
    </row>
    <row r="1108" s="246" customFormat="true" customHeight="true" spans="1:2">
      <c r="A1108" s="163" t="s">
        <v>899</v>
      </c>
      <c r="B1108" s="162">
        <v>90</v>
      </c>
    </row>
    <row r="1109" s="156" customFormat="true" customHeight="true" spans="1:2">
      <c r="A1109" s="161" t="s">
        <v>900</v>
      </c>
      <c r="B1109" s="162">
        <f>SUM(B1110:B1114)</f>
        <v>290</v>
      </c>
    </row>
    <row r="1110" s="156" customFormat="true" customHeight="true" spans="1:2">
      <c r="A1110" s="163" t="s">
        <v>61</v>
      </c>
      <c r="B1110" s="162">
        <v>0</v>
      </c>
    </row>
    <row r="1111" s="156" customFormat="true" customHeight="true" spans="1:2">
      <c r="A1111" s="163" t="s">
        <v>62</v>
      </c>
      <c r="B1111" s="162">
        <v>0</v>
      </c>
    </row>
    <row r="1112" s="156" customFormat="true" customHeight="true" spans="1:2">
      <c r="A1112" s="163" t="s">
        <v>63</v>
      </c>
      <c r="B1112" s="162">
        <v>0</v>
      </c>
    </row>
    <row r="1113" s="156" customFormat="true" customHeight="true" spans="1:2">
      <c r="A1113" s="163" t="s">
        <v>901</v>
      </c>
      <c r="B1113" s="162">
        <v>0</v>
      </c>
    </row>
    <row r="1114" s="156" customFormat="true" customHeight="true" spans="1:2">
      <c r="A1114" s="163" t="s">
        <v>902</v>
      </c>
      <c r="B1114" s="162">
        <v>290</v>
      </c>
    </row>
    <row r="1115" s="156" customFormat="true" customHeight="true" spans="1:2">
      <c r="A1115" s="161" t="s">
        <v>903</v>
      </c>
      <c r="B1115" s="162">
        <f>SUM(B1116:B1117)</f>
        <v>0</v>
      </c>
    </row>
    <row r="1116" s="156" customFormat="true" customHeight="true" spans="1:2">
      <c r="A1116" s="163" t="s">
        <v>904</v>
      </c>
      <c r="B1116" s="162">
        <v>0</v>
      </c>
    </row>
    <row r="1117" s="156" customFormat="true" customHeight="true" spans="1:2">
      <c r="A1117" s="163" t="s">
        <v>905</v>
      </c>
      <c r="B1117" s="162">
        <v>0</v>
      </c>
    </row>
    <row r="1118" s="156" customFormat="true" customHeight="true" spans="1:2">
      <c r="A1118" s="161" t="s">
        <v>906</v>
      </c>
      <c r="B1118" s="162">
        <f>B1119+B1126+B1136+B1142+B1145</f>
        <v>3672</v>
      </c>
    </row>
    <row r="1119" s="156" customFormat="true" customHeight="true" spans="1:2">
      <c r="A1119" s="161" t="s">
        <v>907</v>
      </c>
      <c r="B1119" s="162">
        <f>SUM(B1120:B1125)</f>
        <v>199</v>
      </c>
    </row>
    <row r="1120" s="156" customFormat="true" customHeight="true" spans="1:2">
      <c r="A1120" s="163" t="s">
        <v>61</v>
      </c>
      <c r="B1120" s="162">
        <v>118</v>
      </c>
    </row>
    <row r="1121" s="156" customFormat="true" customHeight="true" spans="1:2">
      <c r="A1121" s="163" t="s">
        <v>62</v>
      </c>
      <c r="B1121" s="162">
        <v>16</v>
      </c>
    </row>
    <row r="1122" s="246" customFormat="true" customHeight="true" spans="1:2">
      <c r="A1122" s="163" t="s">
        <v>63</v>
      </c>
      <c r="B1122" s="162">
        <v>0</v>
      </c>
    </row>
    <row r="1123" s="156" customFormat="true" customHeight="true" spans="1:2">
      <c r="A1123" s="163" t="s">
        <v>908</v>
      </c>
      <c r="B1123" s="162">
        <v>0</v>
      </c>
    </row>
    <row r="1124" s="156" customFormat="true" customHeight="true" spans="1:2">
      <c r="A1124" s="163" t="s">
        <v>70</v>
      </c>
      <c r="B1124" s="162">
        <v>31</v>
      </c>
    </row>
    <row r="1125" s="156" customFormat="true" customHeight="true" spans="1:2">
      <c r="A1125" s="163" t="s">
        <v>909</v>
      </c>
      <c r="B1125" s="162">
        <v>34</v>
      </c>
    </row>
    <row r="1126" s="156" customFormat="true" customHeight="true" spans="1:2">
      <c r="A1126" s="161" t="s">
        <v>910</v>
      </c>
      <c r="B1126" s="162">
        <f>SUM(B1127:B1135)</f>
        <v>0</v>
      </c>
    </row>
    <row r="1127" s="156" customFormat="true" customHeight="true" spans="1:2">
      <c r="A1127" s="163" t="s">
        <v>911</v>
      </c>
      <c r="B1127" s="162">
        <v>0</v>
      </c>
    </row>
    <row r="1128" s="156" customFormat="true" customHeight="true" spans="1:2">
      <c r="A1128" s="163" t="s">
        <v>912</v>
      </c>
      <c r="B1128" s="162">
        <v>0</v>
      </c>
    </row>
    <row r="1129" s="156" customFormat="true" customHeight="true" spans="1:2">
      <c r="A1129" s="163" t="s">
        <v>913</v>
      </c>
      <c r="B1129" s="162">
        <v>0</v>
      </c>
    </row>
    <row r="1130" s="156" customFormat="true" customHeight="true" spans="1:2">
      <c r="A1130" s="163" t="s">
        <v>914</v>
      </c>
      <c r="B1130" s="162">
        <v>0</v>
      </c>
    </row>
    <row r="1131" s="246" customFormat="true" customHeight="true" spans="1:2">
      <c r="A1131" s="163" t="s">
        <v>915</v>
      </c>
      <c r="B1131" s="162">
        <v>0</v>
      </c>
    </row>
    <row r="1132" s="156" customFormat="true" customHeight="true" spans="1:2">
      <c r="A1132" s="163" t="s">
        <v>916</v>
      </c>
      <c r="B1132" s="162">
        <v>0</v>
      </c>
    </row>
    <row r="1133" s="156" customFormat="true" customHeight="true" spans="1:2">
      <c r="A1133" s="163" t="s">
        <v>917</v>
      </c>
      <c r="B1133" s="162">
        <v>0</v>
      </c>
    </row>
    <row r="1134" s="156" customFormat="true" customHeight="true" spans="1:2">
      <c r="A1134" s="163" t="s">
        <v>918</v>
      </c>
      <c r="B1134" s="162">
        <v>0</v>
      </c>
    </row>
    <row r="1135" s="156" customFormat="true" customHeight="true" spans="1:2">
      <c r="A1135" s="163" t="s">
        <v>919</v>
      </c>
      <c r="B1135" s="162">
        <v>0</v>
      </c>
    </row>
    <row r="1136" s="156" customFormat="true" customHeight="true" spans="1:2">
      <c r="A1136" s="161" t="s">
        <v>920</v>
      </c>
      <c r="B1136" s="162">
        <f>SUM(B1137:B1141)</f>
        <v>3197</v>
      </c>
    </row>
    <row r="1137" s="156" customFormat="true" customHeight="true" spans="1:2">
      <c r="A1137" s="163" t="s">
        <v>921</v>
      </c>
      <c r="B1137" s="162">
        <v>0</v>
      </c>
    </row>
    <row r="1138" s="246" customFormat="true" customHeight="true" spans="1:2">
      <c r="A1138" s="163" t="s">
        <v>922</v>
      </c>
      <c r="B1138" s="162">
        <v>0</v>
      </c>
    </row>
    <row r="1139" s="156" customFormat="true" customHeight="true" spans="1:2">
      <c r="A1139" s="163" t="s">
        <v>923</v>
      </c>
      <c r="B1139" s="162">
        <v>0</v>
      </c>
    </row>
    <row r="1140" s="156" customFormat="true" customHeight="true" spans="1:2">
      <c r="A1140" s="163" t="s">
        <v>924</v>
      </c>
      <c r="B1140" s="162">
        <v>0</v>
      </c>
    </row>
    <row r="1141" s="156" customFormat="true" customHeight="true" spans="1:2">
      <c r="A1141" s="163" t="s">
        <v>925</v>
      </c>
      <c r="B1141" s="162">
        <v>3197</v>
      </c>
    </row>
    <row r="1142" s="156" customFormat="true" customHeight="true" spans="1:2">
      <c r="A1142" s="161" t="s">
        <v>926</v>
      </c>
      <c r="B1142" s="162">
        <f>SUM(B1143:B1144)</f>
        <v>0</v>
      </c>
    </row>
    <row r="1143" s="156" customFormat="true" customHeight="true" spans="1:2">
      <c r="A1143" s="163" t="s">
        <v>927</v>
      </c>
      <c r="B1143" s="162">
        <v>0</v>
      </c>
    </row>
    <row r="1144" s="156" customFormat="true" customHeight="true" spans="1:2">
      <c r="A1144" s="163" t="s">
        <v>928</v>
      </c>
      <c r="B1144" s="162">
        <v>0</v>
      </c>
    </row>
    <row r="1145" s="246" customFormat="true" customHeight="true" spans="1:2">
      <c r="A1145" s="161" t="s">
        <v>929</v>
      </c>
      <c r="B1145" s="162">
        <f>B1146</f>
        <v>276</v>
      </c>
    </row>
    <row r="1146" s="156" customFormat="true" customHeight="true" spans="1:2">
      <c r="A1146" s="163" t="s">
        <v>930</v>
      </c>
      <c r="B1146" s="162">
        <v>276</v>
      </c>
    </row>
    <row r="1147" s="156" customFormat="true" customHeight="true" spans="1:2">
      <c r="A1147" s="161" t="s">
        <v>931</v>
      </c>
      <c r="B1147" s="162">
        <f>SUM(B1148:B1156)</f>
        <v>0</v>
      </c>
    </row>
    <row r="1148" s="156" customFormat="true" customHeight="true" spans="1:2">
      <c r="A1148" s="161" t="s">
        <v>932</v>
      </c>
      <c r="B1148" s="162">
        <v>0</v>
      </c>
    </row>
    <row r="1149" s="156" customFormat="true" customHeight="true" spans="1:2">
      <c r="A1149" s="161" t="s">
        <v>933</v>
      </c>
      <c r="B1149" s="162">
        <v>0</v>
      </c>
    </row>
    <row r="1150" s="156" customFormat="true" customHeight="true" spans="1:2">
      <c r="A1150" s="161" t="s">
        <v>934</v>
      </c>
      <c r="B1150" s="162">
        <v>0</v>
      </c>
    </row>
    <row r="1151" s="156" customFormat="true" customHeight="true" spans="1:2">
      <c r="A1151" s="161" t="s">
        <v>935</v>
      </c>
      <c r="B1151" s="162">
        <v>0</v>
      </c>
    </row>
    <row r="1152" s="246" customFormat="true" customHeight="true" spans="1:2">
      <c r="A1152" s="161" t="s">
        <v>936</v>
      </c>
      <c r="B1152" s="162">
        <v>0</v>
      </c>
    </row>
    <row r="1153" s="246" customFormat="true" customHeight="true" spans="1:2">
      <c r="A1153" s="161" t="s">
        <v>937</v>
      </c>
      <c r="B1153" s="162">
        <v>0</v>
      </c>
    </row>
    <row r="1154" s="156" customFormat="true" customHeight="true" spans="1:2">
      <c r="A1154" s="161" t="s">
        <v>938</v>
      </c>
      <c r="B1154" s="162">
        <v>0</v>
      </c>
    </row>
    <row r="1155" s="156" customFormat="true" customHeight="true" spans="1:2">
      <c r="A1155" s="161" t="s">
        <v>939</v>
      </c>
      <c r="B1155" s="162">
        <v>0</v>
      </c>
    </row>
    <row r="1156" s="156" customFormat="true" customHeight="true" spans="1:2">
      <c r="A1156" s="161" t="s">
        <v>940</v>
      </c>
      <c r="B1156" s="162">
        <v>0</v>
      </c>
    </row>
    <row r="1157" s="156" customFormat="true" customHeight="true" spans="1:2">
      <c r="A1157" s="161" t="s">
        <v>941</v>
      </c>
      <c r="B1157" s="162">
        <f>B1158+B1185+B1200</f>
        <v>4636</v>
      </c>
    </row>
    <row r="1158" s="156" customFormat="true" customHeight="true" spans="1:2">
      <c r="A1158" s="161" t="s">
        <v>942</v>
      </c>
      <c r="B1158" s="162">
        <f>SUM(B1159:B1184)</f>
        <v>4039</v>
      </c>
    </row>
    <row r="1159" s="156" customFormat="true" customHeight="true" spans="1:2">
      <c r="A1159" s="163" t="s">
        <v>61</v>
      </c>
      <c r="B1159" s="162">
        <v>1797</v>
      </c>
    </row>
    <row r="1160" s="156" customFormat="true" customHeight="true" spans="1:2">
      <c r="A1160" s="163" t="s">
        <v>62</v>
      </c>
      <c r="B1160" s="162">
        <v>0</v>
      </c>
    </row>
    <row r="1161" s="156" customFormat="true" customHeight="true" spans="1:2">
      <c r="A1161" s="163" t="s">
        <v>63</v>
      </c>
      <c r="B1161" s="162">
        <v>0</v>
      </c>
    </row>
    <row r="1162" s="156" customFormat="true" customHeight="true" spans="1:2">
      <c r="A1162" s="163" t="s">
        <v>943</v>
      </c>
      <c r="B1162" s="162">
        <v>0</v>
      </c>
    </row>
    <row r="1163" s="246" customFormat="true" customHeight="true" spans="1:2">
      <c r="A1163" s="163" t="s">
        <v>944</v>
      </c>
      <c r="B1163" s="162">
        <v>145</v>
      </c>
    </row>
    <row r="1164" s="156" customFormat="true" customHeight="true" spans="1:2">
      <c r="A1164" s="163" t="s">
        <v>945</v>
      </c>
      <c r="B1164" s="162">
        <v>0</v>
      </c>
    </row>
    <row r="1165" s="156" customFormat="true" customHeight="true" spans="1:2">
      <c r="A1165" s="163" t="s">
        <v>946</v>
      </c>
      <c r="B1165" s="162">
        <v>0</v>
      </c>
    </row>
    <row r="1166" s="156" customFormat="true" customHeight="true" spans="1:2">
      <c r="A1166" s="163" t="s">
        <v>947</v>
      </c>
      <c r="B1166" s="162">
        <v>0</v>
      </c>
    </row>
    <row r="1167" s="156" customFormat="true" customHeight="true" spans="1:2">
      <c r="A1167" s="163" t="s">
        <v>948</v>
      </c>
      <c r="B1167" s="162">
        <v>0</v>
      </c>
    </row>
    <row r="1168" s="156" customFormat="true" customHeight="true" spans="1:2">
      <c r="A1168" s="163" t="s">
        <v>949</v>
      </c>
      <c r="B1168" s="162">
        <v>0</v>
      </c>
    </row>
    <row r="1169" s="156" customFormat="true" customHeight="true" spans="1:2">
      <c r="A1169" s="163" t="s">
        <v>950</v>
      </c>
      <c r="B1169" s="162">
        <v>0</v>
      </c>
    </row>
    <row r="1170" s="156" customFormat="true" customHeight="true" spans="1:2">
      <c r="A1170" s="163" t="s">
        <v>951</v>
      </c>
      <c r="B1170" s="162">
        <v>0</v>
      </c>
    </row>
    <row r="1171" s="156" customFormat="true" customHeight="true" spans="1:2">
      <c r="A1171" s="163" t="s">
        <v>952</v>
      </c>
      <c r="B1171" s="162">
        <v>0</v>
      </c>
    </row>
    <row r="1172" s="156" customFormat="true" customHeight="true" spans="1:2">
      <c r="A1172" s="163" t="s">
        <v>953</v>
      </c>
      <c r="B1172" s="162">
        <v>0</v>
      </c>
    </row>
    <row r="1173" s="156" customFormat="true" customHeight="true" spans="1:2">
      <c r="A1173" s="163" t="s">
        <v>954</v>
      </c>
      <c r="B1173" s="162">
        <v>0</v>
      </c>
    </row>
    <row r="1174" s="156" customFormat="true" customHeight="true" spans="1:2">
      <c r="A1174" s="163" t="s">
        <v>955</v>
      </c>
      <c r="B1174" s="162">
        <v>0</v>
      </c>
    </row>
    <row r="1175" s="156" customFormat="true" customHeight="true" spans="1:2">
      <c r="A1175" s="163" t="s">
        <v>956</v>
      </c>
      <c r="B1175" s="162">
        <v>0</v>
      </c>
    </row>
    <row r="1176" s="246" customFormat="true" customHeight="true" spans="1:2">
      <c r="A1176" s="163" t="s">
        <v>957</v>
      </c>
      <c r="B1176" s="162">
        <v>0</v>
      </c>
    </row>
    <row r="1177" s="156" customFormat="true" customHeight="true" spans="1:2">
      <c r="A1177" s="163" t="s">
        <v>958</v>
      </c>
      <c r="B1177" s="162">
        <v>0</v>
      </c>
    </row>
    <row r="1178" s="156" customFormat="true" customHeight="true" spans="1:2">
      <c r="A1178" s="163" t="s">
        <v>959</v>
      </c>
      <c r="B1178" s="162">
        <v>0</v>
      </c>
    </row>
    <row r="1179" s="246" customFormat="true" customHeight="true" spans="1:2">
      <c r="A1179" s="163" t="s">
        <v>960</v>
      </c>
      <c r="B1179" s="162">
        <v>0</v>
      </c>
    </row>
    <row r="1180" s="156" customFormat="true" customHeight="true" spans="1:2">
      <c r="A1180" s="163" t="s">
        <v>961</v>
      </c>
      <c r="B1180" s="162">
        <v>0</v>
      </c>
    </row>
    <row r="1181" s="156" customFormat="true" customHeight="true" spans="1:2">
      <c r="A1181" s="163" t="s">
        <v>962</v>
      </c>
      <c r="B1181" s="162">
        <v>0</v>
      </c>
    </row>
    <row r="1182" s="156" customFormat="true" customHeight="true" spans="1:2">
      <c r="A1182" s="163" t="s">
        <v>963</v>
      </c>
      <c r="B1182" s="162">
        <v>0</v>
      </c>
    </row>
    <row r="1183" s="156" customFormat="true" customHeight="true" spans="1:2">
      <c r="A1183" s="163" t="s">
        <v>70</v>
      </c>
      <c r="B1183" s="162">
        <v>2011</v>
      </c>
    </row>
    <row r="1184" s="156" customFormat="true" customHeight="true" spans="1:2">
      <c r="A1184" s="163" t="s">
        <v>964</v>
      </c>
      <c r="B1184" s="162">
        <v>86</v>
      </c>
    </row>
    <row r="1185" s="156" customFormat="true" customHeight="true" spans="1:2">
      <c r="A1185" s="161" t="s">
        <v>965</v>
      </c>
      <c r="B1185" s="162">
        <f>SUM(B1186:B1199)</f>
        <v>597</v>
      </c>
    </row>
    <row r="1186" s="156" customFormat="true" customHeight="true" spans="1:2">
      <c r="A1186" s="163" t="s">
        <v>61</v>
      </c>
      <c r="B1186" s="162">
        <v>0</v>
      </c>
    </row>
    <row r="1187" s="156" customFormat="true" customHeight="true" spans="1:2">
      <c r="A1187" s="163" t="s">
        <v>62</v>
      </c>
      <c r="B1187" s="162">
        <v>74</v>
      </c>
    </row>
    <row r="1188" s="156" customFormat="true" customHeight="true" spans="1:2">
      <c r="A1188" s="163" t="s">
        <v>63</v>
      </c>
      <c r="B1188" s="162">
        <v>0</v>
      </c>
    </row>
    <row r="1189" s="156" customFormat="true" customHeight="true" spans="1:2">
      <c r="A1189" s="163" t="s">
        <v>966</v>
      </c>
      <c r="B1189" s="162">
        <v>180</v>
      </c>
    </row>
    <row r="1190" s="156" customFormat="true" customHeight="true" spans="1:2">
      <c r="A1190" s="163" t="s">
        <v>967</v>
      </c>
      <c r="B1190" s="162">
        <v>0</v>
      </c>
    </row>
    <row r="1191" s="156" customFormat="true" customHeight="true" spans="1:2">
      <c r="A1191" s="163" t="s">
        <v>968</v>
      </c>
      <c r="B1191" s="162">
        <v>0</v>
      </c>
    </row>
    <row r="1192" s="156" customFormat="true" customHeight="true" spans="1:2">
      <c r="A1192" s="163" t="s">
        <v>969</v>
      </c>
      <c r="B1192" s="162">
        <v>0</v>
      </c>
    </row>
    <row r="1193" s="156" customFormat="true" customHeight="true" spans="1:2">
      <c r="A1193" s="163" t="s">
        <v>970</v>
      </c>
      <c r="B1193" s="162">
        <v>209</v>
      </c>
    </row>
    <row r="1194" s="156" customFormat="true" customHeight="true" spans="1:2">
      <c r="A1194" s="163" t="s">
        <v>971</v>
      </c>
      <c r="B1194" s="162">
        <v>0</v>
      </c>
    </row>
    <row r="1195" s="156" customFormat="true" customHeight="true" spans="1:2">
      <c r="A1195" s="163" t="s">
        <v>972</v>
      </c>
      <c r="B1195" s="162">
        <v>0</v>
      </c>
    </row>
    <row r="1196" s="156" customFormat="true" customHeight="true" spans="1:2">
      <c r="A1196" s="163" t="s">
        <v>973</v>
      </c>
      <c r="B1196" s="162">
        <v>0</v>
      </c>
    </row>
    <row r="1197" s="246" customFormat="true" customHeight="true" spans="1:2">
      <c r="A1197" s="163" t="s">
        <v>974</v>
      </c>
      <c r="B1197" s="162">
        <v>0</v>
      </c>
    </row>
    <row r="1198" s="156" customFormat="true" customHeight="true" spans="1:2">
      <c r="A1198" s="163" t="s">
        <v>975</v>
      </c>
      <c r="B1198" s="162">
        <v>0</v>
      </c>
    </row>
    <row r="1199" s="156" customFormat="true" customHeight="true" spans="1:2">
      <c r="A1199" s="163" t="s">
        <v>976</v>
      </c>
      <c r="B1199" s="162">
        <v>134</v>
      </c>
    </row>
    <row r="1200" s="156" customFormat="true" customHeight="true" spans="1:2">
      <c r="A1200" s="161" t="s">
        <v>977</v>
      </c>
      <c r="B1200" s="162">
        <f>B1201</f>
        <v>0</v>
      </c>
    </row>
    <row r="1201" s="156" customFormat="true" customHeight="true" spans="1:2">
      <c r="A1201" s="163" t="s">
        <v>978</v>
      </c>
      <c r="B1201" s="162">
        <v>0</v>
      </c>
    </row>
    <row r="1202" s="156" customFormat="true" customHeight="true" spans="1:2">
      <c r="A1202" s="161" t="s">
        <v>979</v>
      </c>
      <c r="B1202" s="162">
        <f>SUM(B1203,B1214,B1218)</f>
        <v>23231</v>
      </c>
    </row>
    <row r="1203" s="246" customFormat="true" customHeight="true" spans="1:2">
      <c r="A1203" s="161" t="s">
        <v>980</v>
      </c>
      <c r="B1203" s="162">
        <f>SUM(B1204:B1213)</f>
        <v>4964</v>
      </c>
    </row>
    <row r="1204" s="156" customFormat="true" customHeight="true" spans="1:2">
      <c r="A1204" s="163" t="s">
        <v>981</v>
      </c>
      <c r="B1204" s="162">
        <v>0</v>
      </c>
    </row>
    <row r="1205" s="156" customFormat="true" customHeight="true" spans="1:2">
      <c r="A1205" s="163" t="s">
        <v>982</v>
      </c>
      <c r="B1205" s="162">
        <v>0</v>
      </c>
    </row>
    <row r="1206" s="246" customFormat="true" customHeight="true" spans="1:2">
      <c r="A1206" s="163" t="s">
        <v>983</v>
      </c>
      <c r="B1206" s="162">
        <v>4751</v>
      </c>
    </row>
    <row r="1207" s="156" customFormat="true" customHeight="true" spans="1:2">
      <c r="A1207" s="163" t="s">
        <v>984</v>
      </c>
      <c r="B1207" s="162">
        <v>0</v>
      </c>
    </row>
    <row r="1208" s="156" customFormat="true" customHeight="true" spans="1:2">
      <c r="A1208" s="163" t="s">
        <v>985</v>
      </c>
      <c r="B1208" s="162">
        <v>0</v>
      </c>
    </row>
    <row r="1209" s="156" customFormat="true" customHeight="true" spans="1:2">
      <c r="A1209" s="163" t="s">
        <v>986</v>
      </c>
      <c r="B1209" s="162">
        <v>0</v>
      </c>
    </row>
    <row r="1210" s="156" customFormat="true" customHeight="true" spans="1:2">
      <c r="A1210" s="163" t="s">
        <v>987</v>
      </c>
      <c r="B1210" s="162">
        <v>0</v>
      </c>
    </row>
    <row r="1211" s="156" customFormat="true" customHeight="true" spans="1:2">
      <c r="A1211" s="163" t="s">
        <v>988</v>
      </c>
      <c r="B1211" s="162">
        <v>213</v>
      </c>
    </row>
    <row r="1212" s="156" customFormat="true" customHeight="true" spans="1:2">
      <c r="A1212" s="163" t="s">
        <v>989</v>
      </c>
      <c r="B1212" s="162">
        <v>0</v>
      </c>
    </row>
    <row r="1213" s="156" customFormat="true" customHeight="true" spans="1:2">
      <c r="A1213" s="163" t="s">
        <v>990</v>
      </c>
      <c r="B1213" s="162">
        <v>0</v>
      </c>
    </row>
    <row r="1214" s="156" customFormat="true" customHeight="true" spans="1:2">
      <c r="A1214" s="161" t="s">
        <v>991</v>
      </c>
      <c r="B1214" s="162">
        <f>SUM(B1215:B1217)</f>
        <v>16964</v>
      </c>
    </row>
    <row r="1215" s="156" customFormat="true" customHeight="true" spans="1:2">
      <c r="A1215" s="163" t="s">
        <v>992</v>
      </c>
      <c r="B1215" s="162">
        <v>16964</v>
      </c>
    </row>
    <row r="1216" s="156" customFormat="true" customHeight="true" spans="1:2">
      <c r="A1216" s="163" t="s">
        <v>993</v>
      </c>
      <c r="B1216" s="162">
        <v>0</v>
      </c>
    </row>
    <row r="1217" s="156" customFormat="true" customHeight="true" spans="1:2">
      <c r="A1217" s="163" t="s">
        <v>994</v>
      </c>
      <c r="B1217" s="162">
        <v>0</v>
      </c>
    </row>
    <row r="1218" s="246" customFormat="true" customHeight="true" spans="1:2">
      <c r="A1218" s="161" t="s">
        <v>995</v>
      </c>
      <c r="B1218" s="162">
        <f>SUM(B1219:B1221)</f>
        <v>1303</v>
      </c>
    </row>
    <row r="1219" s="246" customFormat="true" customHeight="true" spans="1:2">
      <c r="A1219" s="163" t="s">
        <v>996</v>
      </c>
      <c r="B1219" s="162">
        <v>0</v>
      </c>
    </row>
    <row r="1220" s="156" customFormat="true" customHeight="true" spans="1:2">
      <c r="A1220" s="163" t="s">
        <v>997</v>
      </c>
      <c r="B1220" s="162">
        <v>1303</v>
      </c>
    </row>
    <row r="1221" s="156" customFormat="true" customHeight="true" spans="1:2">
      <c r="A1221" s="163" t="s">
        <v>998</v>
      </c>
      <c r="B1221" s="162">
        <v>0</v>
      </c>
    </row>
    <row r="1222" s="156" customFormat="true" customHeight="true" spans="1:2">
      <c r="A1222" s="161" t="s">
        <v>999</v>
      </c>
      <c r="B1222" s="162">
        <f>SUM(B1223,B1238,B1252,B1257,B1263)</f>
        <v>344</v>
      </c>
    </row>
    <row r="1223" s="156" customFormat="true" customHeight="true" spans="1:2">
      <c r="A1223" s="161" t="s">
        <v>1000</v>
      </c>
      <c r="B1223" s="162">
        <f>SUM(B1224:B1237)</f>
        <v>145</v>
      </c>
    </row>
    <row r="1224" s="156" customFormat="true" customHeight="true" spans="1:2">
      <c r="A1224" s="163" t="s">
        <v>61</v>
      </c>
      <c r="B1224" s="162">
        <v>0</v>
      </c>
    </row>
    <row r="1225" s="156" customFormat="true" customHeight="true" spans="1:2">
      <c r="A1225" s="163" t="s">
        <v>62</v>
      </c>
      <c r="B1225" s="162">
        <v>0</v>
      </c>
    </row>
    <row r="1226" s="156" customFormat="true" customHeight="true" spans="1:2">
      <c r="A1226" s="163" t="s">
        <v>63</v>
      </c>
      <c r="B1226" s="162">
        <v>0</v>
      </c>
    </row>
    <row r="1227" s="156" customFormat="true" customHeight="true" spans="1:2">
      <c r="A1227" s="163" t="s">
        <v>1001</v>
      </c>
      <c r="B1227" s="162">
        <v>0</v>
      </c>
    </row>
    <row r="1228" s="156" customFormat="true" customHeight="true" spans="1:2">
      <c r="A1228" s="163" t="s">
        <v>1002</v>
      </c>
      <c r="B1228" s="162">
        <v>0</v>
      </c>
    </row>
    <row r="1229" s="156" customFormat="true" customHeight="true" spans="1:2">
      <c r="A1229" s="163" t="s">
        <v>1003</v>
      </c>
      <c r="B1229" s="162">
        <v>0</v>
      </c>
    </row>
    <row r="1230" s="156" customFormat="true" customHeight="true" spans="1:2">
      <c r="A1230" s="163" t="s">
        <v>1004</v>
      </c>
      <c r="B1230" s="162">
        <v>0</v>
      </c>
    </row>
    <row r="1231" s="156" customFormat="true" customHeight="true" spans="1:2">
      <c r="A1231" s="163" t="s">
        <v>1005</v>
      </c>
      <c r="B1231" s="162">
        <v>0</v>
      </c>
    </row>
    <row r="1232" s="156" customFormat="true" customHeight="true" spans="1:2">
      <c r="A1232" s="163" t="s">
        <v>1006</v>
      </c>
      <c r="B1232" s="162">
        <v>0</v>
      </c>
    </row>
    <row r="1233" s="156" customFormat="true" customHeight="true" spans="1:2">
      <c r="A1233" s="163" t="s">
        <v>1007</v>
      </c>
      <c r="B1233" s="162">
        <v>0</v>
      </c>
    </row>
    <row r="1234" s="156" customFormat="true" customHeight="true" spans="1:2">
      <c r="A1234" s="163" t="s">
        <v>1008</v>
      </c>
      <c r="B1234" s="162">
        <v>0</v>
      </c>
    </row>
    <row r="1235" s="156" customFormat="true" customHeight="true" spans="1:2">
      <c r="A1235" s="163" t="s">
        <v>1009</v>
      </c>
      <c r="B1235" s="162">
        <v>0</v>
      </c>
    </row>
    <row r="1236" s="156" customFormat="true" customHeight="true" spans="1:2">
      <c r="A1236" s="163" t="s">
        <v>70</v>
      </c>
      <c r="B1236" s="162">
        <v>0</v>
      </c>
    </row>
    <row r="1237" s="156" customFormat="true" customHeight="true" spans="1:2">
      <c r="A1237" s="163" t="s">
        <v>1010</v>
      </c>
      <c r="B1237" s="162">
        <v>145</v>
      </c>
    </row>
    <row r="1238" s="156" customFormat="true" customHeight="true" spans="1:2">
      <c r="A1238" s="161" t="s">
        <v>1011</v>
      </c>
      <c r="B1238" s="162">
        <f>SUM(B1239:B1251)</f>
        <v>0</v>
      </c>
    </row>
    <row r="1239" s="156" customFormat="true" customHeight="true" spans="1:2">
      <c r="A1239" s="163" t="s">
        <v>61</v>
      </c>
      <c r="B1239" s="162">
        <v>0</v>
      </c>
    </row>
    <row r="1240" s="156" customFormat="true" customHeight="true" spans="1:2">
      <c r="A1240" s="163" t="s">
        <v>62</v>
      </c>
      <c r="B1240" s="162">
        <v>0</v>
      </c>
    </row>
    <row r="1241" s="156" customFormat="true" customHeight="true" spans="1:2">
      <c r="A1241" s="163" t="s">
        <v>63</v>
      </c>
      <c r="B1241" s="162">
        <v>0</v>
      </c>
    </row>
    <row r="1242" s="156" customFormat="true" customHeight="true" spans="1:2">
      <c r="A1242" s="163" t="s">
        <v>1012</v>
      </c>
      <c r="B1242" s="162">
        <v>0</v>
      </c>
    </row>
    <row r="1243" s="156" customFormat="true" customHeight="true" spans="1:2">
      <c r="A1243" s="163" t="s">
        <v>1013</v>
      </c>
      <c r="B1243" s="162">
        <v>0</v>
      </c>
    </row>
    <row r="1244" s="156" customFormat="true" customHeight="true" spans="1:2">
      <c r="A1244" s="163" t="s">
        <v>1014</v>
      </c>
      <c r="B1244" s="162">
        <v>0</v>
      </c>
    </row>
    <row r="1245" s="156" customFormat="true" customHeight="true" spans="1:2">
      <c r="A1245" s="163" t="s">
        <v>1015</v>
      </c>
      <c r="B1245" s="162">
        <v>0</v>
      </c>
    </row>
    <row r="1246" s="156" customFormat="true" customHeight="true" spans="1:2">
      <c r="A1246" s="163" t="s">
        <v>1016</v>
      </c>
      <c r="B1246" s="162">
        <v>0</v>
      </c>
    </row>
    <row r="1247" s="156" customFormat="true" customHeight="true" spans="1:2">
      <c r="A1247" s="163" t="s">
        <v>1017</v>
      </c>
      <c r="B1247" s="162">
        <v>0</v>
      </c>
    </row>
    <row r="1248" s="156" customFormat="true" customHeight="true" spans="1:2">
      <c r="A1248" s="163" t="s">
        <v>1018</v>
      </c>
      <c r="B1248" s="162">
        <v>0</v>
      </c>
    </row>
    <row r="1249" s="156" customFormat="true" customHeight="true" spans="1:2">
      <c r="A1249" s="163" t="s">
        <v>1019</v>
      </c>
      <c r="B1249" s="162">
        <v>0</v>
      </c>
    </row>
    <row r="1250" s="156" customFormat="true" customHeight="true" spans="1:2">
      <c r="A1250" s="163" t="s">
        <v>70</v>
      </c>
      <c r="B1250" s="162">
        <v>0</v>
      </c>
    </row>
    <row r="1251" s="156" customFormat="true" customHeight="true" spans="1:2">
      <c r="A1251" s="163" t="s">
        <v>1020</v>
      </c>
      <c r="B1251" s="162">
        <v>0</v>
      </c>
    </row>
    <row r="1252" s="156" customFormat="true" customHeight="true" spans="1:2">
      <c r="A1252" s="161" t="s">
        <v>1021</v>
      </c>
      <c r="B1252" s="162">
        <f>SUM(B1253:B1256)</f>
        <v>0</v>
      </c>
    </row>
    <row r="1253" s="156" customFormat="true" customHeight="true" spans="1:2">
      <c r="A1253" s="163" t="s">
        <v>1022</v>
      </c>
      <c r="B1253" s="162">
        <v>0</v>
      </c>
    </row>
    <row r="1254" s="156" customFormat="true" customHeight="true" spans="1:2">
      <c r="A1254" s="163" t="s">
        <v>1023</v>
      </c>
      <c r="B1254" s="162">
        <v>0</v>
      </c>
    </row>
    <row r="1255" s="156" customFormat="true" customHeight="true" spans="1:2">
      <c r="A1255" s="163" t="s">
        <v>1024</v>
      </c>
      <c r="B1255" s="162">
        <v>0</v>
      </c>
    </row>
    <row r="1256" s="156" customFormat="true" customHeight="true" spans="1:2">
      <c r="A1256" s="163" t="s">
        <v>1025</v>
      </c>
      <c r="B1256" s="162">
        <v>0</v>
      </c>
    </row>
    <row r="1257" s="156" customFormat="true" customHeight="true" spans="1:2">
      <c r="A1257" s="161" t="s">
        <v>1026</v>
      </c>
      <c r="B1257" s="162">
        <f>SUM(B1258:B1262)</f>
        <v>4</v>
      </c>
    </row>
    <row r="1258" s="156" customFormat="true" customHeight="true" spans="1:2">
      <c r="A1258" s="163" t="s">
        <v>1027</v>
      </c>
      <c r="B1258" s="162">
        <v>4</v>
      </c>
    </row>
    <row r="1259" s="156" customFormat="true" customHeight="true" spans="1:2">
      <c r="A1259" s="163" t="s">
        <v>1028</v>
      </c>
      <c r="B1259" s="162">
        <v>0</v>
      </c>
    </row>
    <row r="1260" s="156" customFormat="true" customHeight="true" spans="1:2">
      <c r="A1260" s="163" t="s">
        <v>1029</v>
      </c>
      <c r="B1260" s="162">
        <v>0</v>
      </c>
    </row>
    <row r="1261" s="156" customFormat="true" customHeight="true" spans="1:2">
      <c r="A1261" s="163" t="s">
        <v>1030</v>
      </c>
      <c r="B1261" s="162">
        <v>0</v>
      </c>
    </row>
    <row r="1262" s="156" customFormat="true" customHeight="true" spans="1:2">
      <c r="A1262" s="163" t="s">
        <v>1031</v>
      </c>
      <c r="B1262" s="162">
        <v>0</v>
      </c>
    </row>
    <row r="1263" s="156" customFormat="true" customHeight="true" spans="1:2">
      <c r="A1263" s="161" t="s">
        <v>1032</v>
      </c>
      <c r="B1263" s="162">
        <f>SUM(B1264:B1274)</f>
        <v>195</v>
      </c>
    </row>
    <row r="1264" s="156" customFormat="true" customHeight="true" spans="1:2">
      <c r="A1264" s="163" t="s">
        <v>1033</v>
      </c>
      <c r="B1264" s="162">
        <v>0</v>
      </c>
    </row>
    <row r="1265" s="156" customFormat="true" customHeight="true" spans="1:2">
      <c r="A1265" s="163" t="s">
        <v>1034</v>
      </c>
      <c r="B1265" s="162">
        <v>0</v>
      </c>
    </row>
    <row r="1266" s="156" customFormat="true" customHeight="true" spans="1:2">
      <c r="A1266" s="163" t="s">
        <v>1035</v>
      </c>
      <c r="B1266" s="162">
        <v>0</v>
      </c>
    </row>
    <row r="1267" s="156" customFormat="true" customHeight="true" spans="1:2">
      <c r="A1267" s="163" t="s">
        <v>1036</v>
      </c>
      <c r="B1267" s="162">
        <v>0</v>
      </c>
    </row>
    <row r="1268" s="156" customFormat="true" customHeight="true" spans="1:2">
      <c r="A1268" s="163" t="s">
        <v>1037</v>
      </c>
      <c r="B1268" s="162">
        <v>0</v>
      </c>
    </row>
    <row r="1269" s="246" customFormat="true" customHeight="true" spans="1:2">
      <c r="A1269" s="163" t="s">
        <v>1038</v>
      </c>
      <c r="B1269" s="162">
        <v>0</v>
      </c>
    </row>
    <row r="1270" s="156" customFormat="true" customHeight="true" spans="1:2">
      <c r="A1270" s="163" t="s">
        <v>1039</v>
      </c>
      <c r="B1270" s="162">
        <v>0</v>
      </c>
    </row>
    <row r="1271" s="156" customFormat="true" customHeight="true" spans="1:2">
      <c r="A1271" s="163" t="s">
        <v>1040</v>
      </c>
      <c r="B1271" s="162">
        <v>195</v>
      </c>
    </row>
    <row r="1272" s="156" customFormat="true" customHeight="true" spans="1:2">
      <c r="A1272" s="163" t="s">
        <v>1041</v>
      </c>
      <c r="B1272" s="162">
        <v>0</v>
      </c>
    </row>
    <row r="1273" s="156" customFormat="true" customHeight="true" spans="1:2">
      <c r="A1273" s="163" t="s">
        <v>1042</v>
      </c>
      <c r="B1273" s="162">
        <v>0</v>
      </c>
    </row>
    <row r="1274" s="156" customFormat="true" customHeight="true" spans="1:2">
      <c r="A1274" s="163" t="s">
        <v>1043</v>
      </c>
      <c r="B1274" s="162">
        <v>0</v>
      </c>
    </row>
    <row r="1275" s="156" customFormat="true" customHeight="true" spans="1:2">
      <c r="A1275" s="161" t="s">
        <v>1044</v>
      </c>
      <c r="B1275" s="162">
        <f>B1276+B1288+B1294+B1300+B1308+B1321+B1325+B1331</f>
        <v>6332</v>
      </c>
    </row>
    <row r="1276" s="156" customFormat="true" customHeight="true" spans="1:2">
      <c r="A1276" s="161" t="s">
        <v>1045</v>
      </c>
      <c r="B1276" s="162">
        <f>SUM(B1277:B1287)</f>
        <v>4361</v>
      </c>
    </row>
    <row r="1277" s="156" customFormat="true" customHeight="true" spans="1:2">
      <c r="A1277" s="163" t="s">
        <v>61</v>
      </c>
      <c r="B1277" s="162">
        <v>1162</v>
      </c>
    </row>
    <row r="1278" s="156" customFormat="true" customHeight="true" spans="1:2">
      <c r="A1278" s="163" t="s">
        <v>62</v>
      </c>
      <c r="B1278" s="162">
        <v>0</v>
      </c>
    </row>
    <row r="1279" s="156" customFormat="true" customHeight="true" spans="1:2">
      <c r="A1279" s="163" t="s">
        <v>63</v>
      </c>
      <c r="B1279" s="162">
        <v>0</v>
      </c>
    </row>
    <row r="1280" s="156" customFormat="true" customHeight="true" spans="1:2">
      <c r="A1280" s="163" t="s">
        <v>1046</v>
      </c>
      <c r="B1280" s="162">
        <v>0</v>
      </c>
    </row>
    <row r="1281" s="156" customFormat="true" customHeight="true" spans="1:2">
      <c r="A1281" s="163" t="s">
        <v>1047</v>
      </c>
      <c r="B1281" s="162">
        <v>0</v>
      </c>
    </row>
    <row r="1282" s="246" customFormat="true" customHeight="true" spans="1:2">
      <c r="A1282" s="163" t="s">
        <v>1048</v>
      </c>
      <c r="B1282" s="162">
        <v>80</v>
      </c>
    </row>
    <row r="1283" s="156" customFormat="true" customHeight="true" spans="1:2">
      <c r="A1283" s="163" t="s">
        <v>1049</v>
      </c>
      <c r="B1283" s="162">
        <v>0</v>
      </c>
    </row>
    <row r="1284" s="156" customFormat="true" customHeight="true" spans="1:2">
      <c r="A1284" s="163" t="s">
        <v>1050</v>
      </c>
      <c r="B1284" s="162">
        <v>450</v>
      </c>
    </row>
    <row r="1285" s="156" customFormat="true" customHeight="true" spans="1:2">
      <c r="A1285" s="163" t="s">
        <v>1051</v>
      </c>
      <c r="B1285" s="162">
        <v>0</v>
      </c>
    </row>
    <row r="1286" s="156" customFormat="true" customHeight="true" spans="1:2">
      <c r="A1286" s="163" t="s">
        <v>70</v>
      </c>
      <c r="B1286" s="162">
        <v>332</v>
      </c>
    </row>
    <row r="1287" s="156" customFormat="true" customHeight="true" spans="1:2">
      <c r="A1287" s="163" t="s">
        <v>1052</v>
      </c>
      <c r="B1287" s="162">
        <v>2337</v>
      </c>
    </row>
    <row r="1288" s="156" customFormat="true" customHeight="true" spans="1:2">
      <c r="A1288" s="161" t="s">
        <v>1053</v>
      </c>
      <c r="B1288" s="162">
        <f>SUM(B1289:B1293)</f>
        <v>1042</v>
      </c>
    </row>
    <row r="1289" s="156" customFormat="true" customHeight="true" spans="1:2">
      <c r="A1289" s="163" t="s">
        <v>61</v>
      </c>
      <c r="B1289" s="162">
        <v>373</v>
      </c>
    </row>
    <row r="1290" s="156" customFormat="true" customHeight="true" spans="1:2">
      <c r="A1290" s="163" t="s">
        <v>62</v>
      </c>
      <c r="B1290" s="162">
        <v>0</v>
      </c>
    </row>
    <row r="1291" s="156" customFormat="true" customHeight="true" spans="1:2">
      <c r="A1291" s="163" t="s">
        <v>63</v>
      </c>
      <c r="B1291" s="162">
        <v>0</v>
      </c>
    </row>
    <row r="1292" s="156" customFormat="true" customHeight="true" spans="1:2">
      <c r="A1292" s="163" t="s">
        <v>1054</v>
      </c>
      <c r="B1292" s="162">
        <v>669</v>
      </c>
    </row>
    <row r="1293" s="156" customFormat="true" customHeight="true" spans="1:2">
      <c r="A1293" s="163" t="s">
        <v>1055</v>
      </c>
      <c r="B1293" s="162">
        <v>0</v>
      </c>
    </row>
    <row r="1294" s="156" customFormat="true" customHeight="true" spans="1:2">
      <c r="A1294" s="161" t="s">
        <v>1056</v>
      </c>
      <c r="B1294" s="162">
        <v>230</v>
      </c>
    </row>
    <row r="1295" s="156" customFormat="true" customHeight="true" spans="1:2">
      <c r="A1295" s="163" t="s">
        <v>61</v>
      </c>
      <c r="B1295" s="162">
        <v>205</v>
      </c>
    </row>
    <row r="1296" s="156" customFormat="true" customHeight="true" spans="1:2">
      <c r="A1296" s="163" t="s">
        <v>62</v>
      </c>
      <c r="B1296" s="162">
        <v>0</v>
      </c>
    </row>
    <row r="1297" s="156" customFormat="true" customHeight="true" spans="1:2">
      <c r="A1297" s="163" t="s">
        <v>63</v>
      </c>
      <c r="B1297" s="162">
        <v>0</v>
      </c>
    </row>
    <row r="1298" s="156" customFormat="true" customHeight="true" spans="1:2">
      <c r="A1298" s="163" t="s">
        <v>1057</v>
      </c>
      <c r="B1298" s="162">
        <v>0</v>
      </c>
    </row>
    <row r="1299" s="246" customFormat="true" customHeight="true" spans="1:2">
      <c r="A1299" s="163" t="s">
        <v>1058</v>
      </c>
      <c r="B1299" s="162">
        <v>25</v>
      </c>
    </row>
    <row r="1300" s="246" customFormat="true" customHeight="true" spans="1:2">
      <c r="A1300" s="161" t="s">
        <v>1059</v>
      </c>
      <c r="B1300" s="162">
        <f>SUM(B1301:B1307)</f>
        <v>0</v>
      </c>
    </row>
    <row r="1301" s="156" customFormat="true" customHeight="true" spans="1:2">
      <c r="A1301" s="163" t="s">
        <v>61</v>
      </c>
      <c r="B1301" s="162">
        <v>0</v>
      </c>
    </row>
    <row r="1302" s="156" customFormat="true" customHeight="true" spans="1:2">
      <c r="A1302" s="163" t="s">
        <v>62</v>
      </c>
      <c r="B1302" s="162">
        <v>0</v>
      </c>
    </row>
    <row r="1303" s="156" customFormat="true" customHeight="true" spans="1:2">
      <c r="A1303" s="163" t="s">
        <v>63</v>
      </c>
      <c r="B1303" s="162">
        <v>0</v>
      </c>
    </row>
    <row r="1304" s="156" customFormat="true" customHeight="true" spans="1:2">
      <c r="A1304" s="163" t="s">
        <v>1060</v>
      </c>
      <c r="B1304" s="162">
        <v>0</v>
      </c>
    </row>
    <row r="1305" s="156" customFormat="true" customHeight="true" spans="1:2">
      <c r="A1305" s="163" t="s">
        <v>1061</v>
      </c>
      <c r="B1305" s="162">
        <v>0</v>
      </c>
    </row>
    <row r="1306" s="156" customFormat="true" customHeight="true" spans="1:2">
      <c r="A1306" s="163" t="s">
        <v>70</v>
      </c>
      <c r="B1306" s="162">
        <v>0</v>
      </c>
    </row>
    <row r="1307" s="156" customFormat="true" customHeight="true" spans="1:2">
      <c r="A1307" s="163" t="s">
        <v>1062</v>
      </c>
      <c r="B1307" s="162">
        <v>0</v>
      </c>
    </row>
    <row r="1308" s="156" customFormat="true" customHeight="true" spans="1:2">
      <c r="A1308" s="161" t="s">
        <v>1063</v>
      </c>
      <c r="B1308" s="162">
        <f>SUM(B1309:B1320)</f>
        <v>96</v>
      </c>
    </row>
    <row r="1309" s="156" customFormat="true" customHeight="true" spans="1:2">
      <c r="A1309" s="163" t="s">
        <v>61</v>
      </c>
      <c r="B1309" s="162">
        <v>0</v>
      </c>
    </row>
    <row r="1310" s="156" customFormat="true" customHeight="true" spans="1:2">
      <c r="A1310" s="163" t="s">
        <v>62</v>
      </c>
      <c r="B1310" s="162">
        <v>0</v>
      </c>
    </row>
    <row r="1311" s="156" customFormat="true" customHeight="true" spans="1:2">
      <c r="A1311" s="163" t="s">
        <v>63</v>
      </c>
      <c r="B1311" s="162">
        <v>0</v>
      </c>
    </row>
    <row r="1312" s="156" customFormat="true" customHeight="true" spans="1:2">
      <c r="A1312" s="163" t="s">
        <v>1064</v>
      </c>
      <c r="B1312" s="162">
        <v>0</v>
      </c>
    </row>
    <row r="1313" s="156" customFormat="true" customHeight="true" spans="1:2">
      <c r="A1313" s="163" t="s">
        <v>1065</v>
      </c>
      <c r="B1313" s="162">
        <v>20</v>
      </c>
    </row>
    <row r="1314" s="156" customFormat="true" customHeight="true" spans="1:2">
      <c r="A1314" s="163" t="s">
        <v>1066</v>
      </c>
      <c r="B1314" s="162">
        <v>0</v>
      </c>
    </row>
    <row r="1315" s="156" customFormat="true" customHeight="true" spans="1:2">
      <c r="A1315" s="163" t="s">
        <v>1067</v>
      </c>
      <c r="B1315" s="162">
        <v>0</v>
      </c>
    </row>
    <row r="1316" s="246" customFormat="true" customHeight="true" spans="1:2">
      <c r="A1316" s="163" t="s">
        <v>1068</v>
      </c>
      <c r="B1316" s="162">
        <v>0</v>
      </c>
    </row>
    <row r="1317" s="246" customFormat="true" customHeight="true" spans="1:2">
      <c r="A1317" s="163" t="s">
        <v>1069</v>
      </c>
      <c r="B1317" s="162">
        <v>0</v>
      </c>
    </row>
    <row r="1318" s="156" customFormat="true" customHeight="true" spans="1:2">
      <c r="A1318" s="163" t="s">
        <v>1070</v>
      </c>
      <c r="B1318" s="162">
        <v>0</v>
      </c>
    </row>
    <row r="1319" s="156" customFormat="true" customHeight="true" spans="1:2">
      <c r="A1319" s="163" t="s">
        <v>1071</v>
      </c>
      <c r="B1319" s="162">
        <v>0</v>
      </c>
    </row>
    <row r="1320" s="156" customFormat="true" customHeight="true" spans="1:2">
      <c r="A1320" s="163" t="s">
        <v>1072</v>
      </c>
      <c r="B1320" s="162">
        <v>76</v>
      </c>
    </row>
    <row r="1321" s="156" customFormat="true" customHeight="true" spans="1:2">
      <c r="A1321" s="161" t="s">
        <v>1073</v>
      </c>
      <c r="B1321" s="162">
        <f>SUM(B1322:B1324)</f>
        <v>561</v>
      </c>
    </row>
    <row r="1322" s="156" customFormat="true" customHeight="true" spans="1:2">
      <c r="A1322" s="163" t="s">
        <v>1074</v>
      </c>
      <c r="B1322" s="162">
        <v>401</v>
      </c>
    </row>
    <row r="1323" s="156" customFormat="true" customHeight="true" spans="1:2">
      <c r="A1323" s="163" t="s">
        <v>1075</v>
      </c>
      <c r="B1323" s="162">
        <v>160</v>
      </c>
    </row>
    <row r="1324" s="156" customFormat="true" customHeight="true" spans="1:2">
      <c r="A1324" s="163" t="s">
        <v>1076</v>
      </c>
      <c r="B1324" s="162">
        <v>0</v>
      </c>
    </row>
    <row r="1325" s="156" customFormat="true" customHeight="true" spans="1:2">
      <c r="A1325" s="161" t="s">
        <v>1077</v>
      </c>
      <c r="B1325" s="162">
        <f>SUM(B1326:B1330)</f>
        <v>42</v>
      </c>
    </row>
    <row r="1326" s="156" customFormat="true" customHeight="true" spans="1:2">
      <c r="A1326" s="163" t="s">
        <v>1078</v>
      </c>
      <c r="B1326" s="162">
        <v>42</v>
      </c>
    </row>
    <row r="1327" s="156" customFormat="true" customHeight="true" spans="1:2">
      <c r="A1327" s="163" t="s">
        <v>1079</v>
      </c>
      <c r="B1327" s="162">
        <v>0</v>
      </c>
    </row>
    <row r="1328" s="156" customFormat="true" customHeight="true" spans="1:2">
      <c r="A1328" s="163" t="s">
        <v>1080</v>
      </c>
      <c r="B1328" s="162">
        <v>0</v>
      </c>
    </row>
    <row r="1329" s="156" customFormat="true" customHeight="true" spans="1:2">
      <c r="A1329" s="163" t="s">
        <v>1081</v>
      </c>
      <c r="B1329" s="162">
        <v>0</v>
      </c>
    </row>
    <row r="1330" s="156" customFormat="true" customHeight="true" spans="1:2">
      <c r="A1330" s="163" t="s">
        <v>1082</v>
      </c>
      <c r="B1330" s="162">
        <v>0</v>
      </c>
    </row>
    <row r="1331" s="156" customFormat="true" customHeight="true" spans="1:2">
      <c r="A1331" s="161" t="s">
        <v>1083</v>
      </c>
      <c r="B1331" s="162">
        <v>0</v>
      </c>
    </row>
    <row r="1332" s="246" customFormat="true" customHeight="true" spans="1:2">
      <c r="A1332" s="161" t="s">
        <v>1084</v>
      </c>
      <c r="B1332" s="162">
        <f>B1333</f>
        <v>3497</v>
      </c>
    </row>
    <row r="1333" s="156" customFormat="true" customHeight="true" spans="1:2">
      <c r="A1333" s="161" t="s">
        <v>940</v>
      </c>
      <c r="B1333" s="162">
        <f>B1334</f>
        <v>3497</v>
      </c>
    </row>
    <row r="1334" s="156" customFormat="true" customHeight="true" spans="1:2">
      <c r="A1334" s="163" t="s">
        <v>225</v>
      </c>
      <c r="B1334" s="162">
        <f>2673+824</f>
        <v>3497</v>
      </c>
    </row>
    <row r="1335" s="156" customFormat="true" customHeight="true" spans="1:2">
      <c r="A1335" s="161" t="s">
        <v>1085</v>
      </c>
      <c r="B1335" s="162">
        <f>SUM(B1336:B1338)</f>
        <v>27908</v>
      </c>
    </row>
    <row r="1336" s="156" customFormat="true" customHeight="true" spans="1:2">
      <c r="A1336" s="161" t="s">
        <v>1086</v>
      </c>
      <c r="B1336" s="162">
        <v>0</v>
      </c>
    </row>
    <row r="1337" s="156" customFormat="true" customHeight="true" spans="1:2">
      <c r="A1337" s="161" t="s">
        <v>1087</v>
      </c>
      <c r="B1337" s="162">
        <v>0</v>
      </c>
    </row>
    <row r="1338" s="156" customFormat="true" customHeight="true" spans="1:2">
      <c r="A1338" s="161" t="s">
        <v>1088</v>
      </c>
      <c r="B1338" s="162">
        <f>SUM(B1339:B1342)</f>
        <v>27908</v>
      </c>
    </row>
    <row r="1339" s="156" customFormat="true" customHeight="true" spans="1:2">
      <c r="A1339" s="163" t="s">
        <v>1089</v>
      </c>
      <c r="B1339" s="162">
        <v>27164</v>
      </c>
    </row>
    <row r="1340" s="156" customFormat="true" customHeight="true" spans="1:2">
      <c r="A1340" s="163" t="s">
        <v>1090</v>
      </c>
      <c r="B1340" s="162">
        <v>0</v>
      </c>
    </row>
    <row r="1341" s="156" customFormat="true" customHeight="true" spans="1:2">
      <c r="A1341" s="163" t="s">
        <v>1091</v>
      </c>
      <c r="B1341" s="162">
        <v>0</v>
      </c>
    </row>
    <row r="1342" s="156" customFormat="true" customHeight="true" spans="1:2">
      <c r="A1342" s="163" t="s">
        <v>1092</v>
      </c>
      <c r="B1342" s="162">
        <v>744</v>
      </c>
    </row>
    <row r="1343" s="156" customFormat="true" customHeight="true" spans="1:2">
      <c r="A1343" s="161" t="s">
        <v>1093</v>
      </c>
      <c r="B1343" s="162">
        <f>SUM(B1344:B1346)</f>
        <v>100</v>
      </c>
    </row>
    <row r="1344" s="156" customFormat="true" customHeight="true" spans="1:2">
      <c r="A1344" s="161" t="s">
        <v>1094</v>
      </c>
      <c r="B1344" s="162">
        <v>0</v>
      </c>
    </row>
    <row r="1345" s="156" customFormat="true" customHeight="true" spans="1:2">
      <c r="A1345" s="161" t="s">
        <v>1095</v>
      </c>
      <c r="B1345" s="162">
        <v>0</v>
      </c>
    </row>
    <row r="1346" s="156" customFormat="true" customHeight="true" spans="1:2">
      <c r="A1346" s="161" t="s">
        <v>1096</v>
      </c>
      <c r="B1346" s="162">
        <v>100</v>
      </c>
    </row>
    <row r="1347" s="156" customFormat="true" customHeight="true" spans="1:2">
      <c r="A1347" s="179" t="s">
        <v>1097</v>
      </c>
      <c r="B1347" s="217">
        <f>B4+B248+B288+B307+B398+B452+B506+B563+B684+B756+B834+B857+B968+B1032+B1098+B1118+B1147+B1157+B1202+B1222+B1275+B1332+B1335+B1343</f>
        <v>639012</v>
      </c>
    </row>
    <row r="1348" s="156" customFormat="true" customHeight="true" spans="1:2">
      <c r="A1348" s="258"/>
      <c r="B1348" s="232"/>
    </row>
    <row r="1349" s="156" customFormat="true" customHeight="true" spans="1:2">
      <c r="A1349" s="182" t="s">
        <v>1098</v>
      </c>
      <c r="B1349" s="259">
        <v>3148</v>
      </c>
    </row>
    <row r="1350" s="156" customFormat="true" customHeight="true" spans="1:2">
      <c r="A1350" s="182" t="s">
        <v>1099</v>
      </c>
      <c r="B1350" s="217">
        <f>SUM(B1351:B1354)</f>
        <v>101036</v>
      </c>
    </row>
    <row r="1351" s="156" customFormat="true" customHeight="true" spans="1:2">
      <c r="A1351" s="166" t="s">
        <v>1100</v>
      </c>
      <c r="B1351" s="232">
        <v>9850</v>
      </c>
    </row>
    <row r="1352" s="156" customFormat="true" customHeight="true" spans="1:2">
      <c r="A1352" s="166" t="s">
        <v>1101</v>
      </c>
      <c r="B1352" s="232">
        <v>4966</v>
      </c>
    </row>
    <row r="1353" s="156" customFormat="true" customHeight="true" spans="1:2">
      <c r="A1353" s="166" t="s">
        <v>1314</v>
      </c>
      <c r="B1353" s="232">
        <v>86220</v>
      </c>
    </row>
    <row r="1354" s="156" customFormat="true" customHeight="true" spans="1:2">
      <c r="A1354" s="166" t="s">
        <v>1103</v>
      </c>
      <c r="B1354" s="232"/>
    </row>
    <row r="1355" s="156" customFormat="true" customHeight="true" spans="1:2">
      <c r="A1355" s="169" t="s">
        <v>1104</v>
      </c>
      <c r="B1355" s="260">
        <f>B1356+B1357</f>
        <v>107714</v>
      </c>
    </row>
    <row r="1356" s="156" customFormat="true" customHeight="true" spans="1:2">
      <c r="A1356" s="261" t="s">
        <v>1105</v>
      </c>
      <c r="B1356" s="262">
        <v>7900</v>
      </c>
    </row>
    <row r="1357" s="156" customFormat="true" customHeight="true" spans="1:2">
      <c r="A1357" s="261" t="s">
        <v>1106</v>
      </c>
      <c r="B1357" s="262">
        <v>99814</v>
      </c>
    </row>
    <row r="1358" s="156" customFormat="true" customHeight="true" spans="1:2">
      <c r="A1358" s="169" t="s">
        <v>1107</v>
      </c>
      <c r="B1358" s="217">
        <f>B1359+B1367+B1371</f>
        <v>279182</v>
      </c>
    </row>
    <row r="1359" s="156" customFormat="true" customHeight="true" spans="1:2">
      <c r="A1359" s="182" t="s">
        <v>1108</v>
      </c>
      <c r="B1359" s="217">
        <f>SUM(B1360:B1366)</f>
        <v>12739</v>
      </c>
    </row>
    <row r="1360" customHeight="true" spans="1:2">
      <c r="A1360" s="215" t="s">
        <v>1109</v>
      </c>
      <c r="B1360" s="232">
        <v>6058</v>
      </c>
    </row>
    <row r="1361" customHeight="true" spans="1:2">
      <c r="A1361" s="215" t="s">
        <v>1110</v>
      </c>
      <c r="B1361" s="232">
        <v>171</v>
      </c>
    </row>
    <row r="1362" customHeight="true" spans="1:2">
      <c r="A1362" s="215" t="s">
        <v>1111</v>
      </c>
      <c r="B1362" s="232">
        <v>3865</v>
      </c>
    </row>
    <row r="1363" customHeight="true" spans="1:2">
      <c r="A1363" s="215" t="s">
        <v>1112</v>
      </c>
      <c r="B1363" s="232">
        <v>473</v>
      </c>
    </row>
    <row r="1364" customHeight="true" spans="1:2">
      <c r="A1364" s="215" t="s">
        <v>1113</v>
      </c>
      <c r="B1364" s="232"/>
    </row>
    <row r="1365" customHeight="true" spans="1:2">
      <c r="A1365" s="263" t="s">
        <v>41</v>
      </c>
      <c r="B1365" s="232">
        <v>7499</v>
      </c>
    </row>
    <row r="1366" customHeight="true" spans="1:2">
      <c r="A1366" s="263" t="s">
        <v>1114</v>
      </c>
      <c r="B1366" s="232">
        <v>-5327</v>
      </c>
    </row>
    <row r="1367" customHeight="true" spans="1:2">
      <c r="A1367" s="264" t="s">
        <v>1115</v>
      </c>
      <c r="B1367" s="217">
        <f>B1368+B1369+B1370</f>
        <v>209997</v>
      </c>
    </row>
    <row r="1368" customHeight="true" spans="1:2">
      <c r="A1368" s="215" t="s">
        <v>1116</v>
      </c>
      <c r="B1368" s="232">
        <v>66699</v>
      </c>
    </row>
    <row r="1369" customHeight="true" spans="1:2">
      <c r="A1369" s="215" t="s">
        <v>1117</v>
      </c>
      <c r="B1369" s="232">
        <v>12958</v>
      </c>
    </row>
    <row r="1370" customHeight="true" spans="1:2">
      <c r="A1370" s="265" t="s">
        <v>1118</v>
      </c>
      <c r="B1370" s="232">
        <f>209997-66699-12958</f>
        <v>130340</v>
      </c>
    </row>
    <row r="1371" customHeight="true" spans="1:2">
      <c r="A1371" s="169" t="s">
        <v>1119</v>
      </c>
      <c r="B1371" s="217">
        <v>56446</v>
      </c>
    </row>
    <row r="1372" customHeight="true" spans="1:2">
      <c r="A1372" s="266" t="s">
        <v>1120</v>
      </c>
      <c r="B1372" s="217">
        <v>82413</v>
      </c>
    </row>
    <row r="1373" customHeight="true" spans="1:2">
      <c r="A1373" s="266" t="s">
        <v>1121</v>
      </c>
      <c r="B1373" s="217">
        <v>248</v>
      </c>
    </row>
    <row r="1374" customHeight="true" spans="1:2">
      <c r="A1374" s="266" t="s">
        <v>1122</v>
      </c>
      <c r="B1374" s="217"/>
    </row>
    <row r="1375" customHeight="true" spans="1:2">
      <c r="A1375" s="264" t="s">
        <v>1123</v>
      </c>
      <c r="B1375" s="217">
        <v>18362</v>
      </c>
    </row>
    <row r="1376" customHeight="true" spans="1:2">
      <c r="A1376" s="174" t="s">
        <v>1124</v>
      </c>
      <c r="B1376" s="217">
        <f>B1347+B1349+B1350+B1358+B1375+B1372+B1373+B1374+B1355</f>
        <v>1231115</v>
      </c>
    </row>
  </sheetData>
  <mergeCells count="1">
    <mergeCell ref="A1:B1"/>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workbookViewId="0">
      <selection activeCell="I25" sqref="I25"/>
    </sheetView>
  </sheetViews>
  <sheetFormatPr defaultColWidth="9" defaultRowHeight="13.5" outlineLevelCol="3"/>
  <cols>
    <col min="1" max="1" width="40.75" style="127" customWidth="true"/>
    <col min="2" max="2" width="18.875" style="157" customWidth="true"/>
    <col min="3" max="3" width="37.375" style="127" customWidth="true"/>
    <col min="4" max="4" width="17.25" style="157" customWidth="true"/>
    <col min="5" max="252" width="9" style="127"/>
    <col min="253" max="253" width="40.75" style="127" customWidth="true"/>
    <col min="254" max="254" width="18.875" style="127" customWidth="true"/>
    <col min="255" max="255" width="37.375" style="127" customWidth="true"/>
    <col min="256" max="256" width="17.25" style="127" customWidth="true"/>
    <col min="257" max="508" width="9" style="127"/>
    <col min="509" max="509" width="40.75" style="127" customWidth="true"/>
    <col min="510" max="510" width="18.875" style="127" customWidth="true"/>
    <col min="511" max="511" width="37.375" style="127" customWidth="true"/>
    <col min="512" max="512" width="17.25" style="127" customWidth="true"/>
    <col min="513" max="764" width="9" style="127"/>
    <col min="765" max="765" width="40.75" style="127" customWidth="true"/>
    <col min="766" max="766" width="18.875" style="127" customWidth="true"/>
    <col min="767" max="767" width="37.375" style="127" customWidth="true"/>
    <col min="768" max="768" width="17.25" style="127" customWidth="true"/>
    <col min="769" max="1020" width="9" style="127"/>
    <col min="1021" max="1021" width="40.75" style="127" customWidth="true"/>
    <col min="1022" max="1022" width="18.875" style="127" customWidth="true"/>
    <col min="1023" max="1023" width="37.375" style="127" customWidth="true"/>
    <col min="1024" max="1024" width="17.25" style="127" customWidth="true"/>
    <col min="1025" max="1276" width="9" style="127"/>
    <col min="1277" max="1277" width="40.75" style="127" customWidth="true"/>
    <col min="1278" max="1278" width="18.875" style="127" customWidth="true"/>
    <col min="1279" max="1279" width="37.375" style="127" customWidth="true"/>
    <col min="1280" max="1280" width="17.25" style="127" customWidth="true"/>
    <col min="1281" max="1532" width="9" style="127"/>
    <col min="1533" max="1533" width="40.75" style="127" customWidth="true"/>
    <col min="1534" max="1534" width="18.875" style="127" customWidth="true"/>
    <col min="1535" max="1535" width="37.375" style="127" customWidth="true"/>
    <col min="1536" max="1536" width="17.25" style="127" customWidth="true"/>
    <col min="1537" max="1788" width="9" style="127"/>
    <col min="1789" max="1789" width="40.75" style="127" customWidth="true"/>
    <col min="1790" max="1790" width="18.875" style="127" customWidth="true"/>
    <col min="1791" max="1791" width="37.375" style="127" customWidth="true"/>
    <col min="1792" max="1792" width="17.25" style="127" customWidth="true"/>
    <col min="1793" max="2044" width="9" style="127"/>
    <col min="2045" max="2045" width="40.75" style="127" customWidth="true"/>
    <col min="2046" max="2046" width="18.875" style="127" customWidth="true"/>
    <col min="2047" max="2047" width="37.375" style="127" customWidth="true"/>
    <col min="2048" max="2048" width="17.25" style="127" customWidth="true"/>
    <col min="2049" max="2300" width="9" style="127"/>
    <col min="2301" max="2301" width="40.75" style="127" customWidth="true"/>
    <col min="2302" max="2302" width="18.875" style="127" customWidth="true"/>
    <col min="2303" max="2303" width="37.375" style="127" customWidth="true"/>
    <col min="2304" max="2304" width="17.25" style="127" customWidth="true"/>
    <col min="2305" max="2556" width="9" style="127"/>
    <col min="2557" max="2557" width="40.75" style="127" customWidth="true"/>
    <col min="2558" max="2558" width="18.875" style="127" customWidth="true"/>
    <col min="2559" max="2559" width="37.375" style="127" customWidth="true"/>
    <col min="2560" max="2560" width="17.25" style="127" customWidth="true"/>
    <col min="2561" max="2812" width="9" style="127"/>
    <col min="2813" max="2813" width="40.75" style="127" customWidth="true"/>
    <col min="2814" max="2814" width="18.875" style="127" customWidth="true"/>
    <col min="2815" max="2815" width="37.375" style="127" customWidth="true"/>
    <col min="2816" max="2816" width="17.25" style="127" customWidth="true"/>
    <col min="2817" max="3068" width="9" style="127"/>
    <col min="3069" max="3069" width="40.75" style="127" customWidth="true"/>
    <col min="3070" max="3070" width="18.875" style="127" customWidth="true"/>
    <col min="3071" max="3071" width="37.375" style="127" customWidth="true"/>
    <col min="3072" max="3072" width="17.25" style="127" customWidth="true"/>
    <col min="3073" max="3324" width="9" style="127"/>
    <col min="3325" max="3325" width="40.75" style="127" customWidth="true"/>
    <col min="3326" max="3326" width="18.875" style="127" customWidth="true"/>
    <col min="3327" max="3327" width="37.375" style="127" customWidth="true"/>
    <col min="3328" max="3328" width="17.25" style="127" customWidth="true"/>
    <col min="3329" max="3580" width="9" style="127"/>
    <col min="3581" max="3581" width="40.75" style="127" customWidth="true"/>
    <col min="3582" max="3582" width="18.875" style="127" customWidth="true"/>
    <col min="3583" max="3583" width="37.375" style="127" customWidth="true"/>
    <col min="3584" max="3584" width="17.25" style="127" customWidth="true"/>
    <col min="3585" max="3836" width="9" style="127"/>
    <col min="3837" max="3837" width="40.75" style="127" customWidth="true"/>
    <col min="3838" max="3838" width="18.875" style="127" customWidth="true"/>
    <col min="3839" max="3839" width="37.375" style="127" customWidth="true"/>
    <col min="3840" max="3840" width="17.25" style="127" customWidth="true"/>
    <col min="3841" max="4092" width="9" style="127"/>
    <col min="4093" max="4093" width="40.75" style="127" customWidth="true"/>
    <col min="4094" max="4094" width="18.875" style="127" customWidth="true"/>
    <col min="4095" max="4095" width="37.375" style="127" customWidth="true"/>
    <col min="4096" max="4096" width="17.25" style="127" customWidth="true"/>
    <col min="4097" max="4348" width="9" style="127"/>
    <col min="4349" max="4349" width="40.75" style="127" customWidth="true"/>
    <col min="4350" max="4350" width="18.875" style="127" customWidth="true"/>
    <col min="4351" max="4351" width="37.375" style="127" customWidth="true"/>
    <col min="4352" max="4352" width="17.25" style="127" customWidth="true"/>
    <col min="4353" max="4604" width="9" style="127"/>
    <col min="4605" max="4605" width="40.75" style="127" customWidth="true"/>
    <col min="4606" max="4606" width="18.875" style="127" customWidth="true"/>
    <col min="4607" max="4607" width="37.375" style="127" customWidth="true"/>
    <col min="4608" max="4608" width="17.25" style="127" customWidth="true"/>
    <col min="4609" max="4860" width="9" style="127"/>
    <col min="4861" max="4861" width="40.75" style="127" customWidth="true"/>
    <col min="4862" max="4862" width="18.875" style="127" customWidth="true"/>
    <col min="4863" max="4863" width="37.375" style="127" customWidth="true"/>
    <col min="4864" max="4864" width="17.25" style="127" customWidth="true"/>
    <col min="4865" max="5116" width="9" style="127"/>
    <col min="5117" max="5117" width="40.75" style="127" customWidth="true"/>
    <col min="5118" max="5118" width="18.875" style="127" customWidth="true"/>
    <col min="5119" max="5119" width="37.375" style="127" customWidth="true"/>
    <col min="5120" max="5120" width="17.25" style="127" customWidth="true"/>
    <col min="5121" max="5372" width="9" style="127"/>
    <col min="5373" max="5373" width="40.75" style="127" customWidth="true"/>
    <col min="5374" max="5374" width="18.875" style="127" customWidth="true"/>
    <col min="5375" max="5375" width="37.375" style="127" customWidth="true"/>
    <col min="5376" max="5376" width="17.25" style="127" customWidth="true"/>
    <col min="5377" max="5628" width="9" style="127"/>
    <col min="5629" max="5629" width="40.75" style="127" customWidth="true"/>
    <col min="5630" max="5630" width="18.875" style="127" customWidth="true"/>
    <col min="5631" max="5631" width="37.375" style="127" customWidth="true"/>
    <col min="5632" max="5632" width="17.25" style="127" customWidth="true"/>
    <col min="5633" max="5884" width="9" style="127"/>
    <col min="5885" max="5885" width="40.75" style="127" customWidth="true"/>
    <col min="5886" max="5886" width="18.875" style="127" customWidth="true"/>
    <col min="5887" max="5887" width="37.375" style="127" customWidth="true"/>
    <col min="5888" max="5888" width="17.25" style="127" customWidth="true"/>
    <col min="5889" max="6140" width="9" style="127"/>
    <col min="6141" max="6141" width="40.75" style="127" customWidth="true"/>
    <col min="6142" max="6142" width="18.875" style="127" customWidth="true"/>
    <col min="6143" max="6143" width="37.375" style="127" customWidth="true"/>
    <col min="6144" max="6144" width="17.25" style="127" customWidth="true"/>
    <col min="6145" max="6396" width="9" style="127"/>
    <col min="6397" max="6397" width="40.75" style="127" customWidth="true"/>
    <col min="6398" max="6398" width="18.875" style="127" customWidth="true"/>
    <col min="6399" max="6399" width="37.375" style="127" customWidth="true"/>
    <col min="6400" max="6400" width="17.25" style="127" customWidth="true"/>
    <col min="6401" max="6652" width="9" style="127"/>
    <col min="6653" max="6653" width="40.75" style="127" customWidth="true"/>
    <col min="6654" max="6654" width="18.875" style="127" customWidth="true"/>
    <col min="6655" max="6655" width="37.375" style="127" customWidth="true"/>
    <col min="6656" max="6656" width="17.25" style="127" customWidth="true"/>
    <col min="6657" max="6908" width="9" style="127"/>
    <col min="6909" max="6909" width="40.75" style="127" customWidth="true"/>
    <col min="6910" max="6910" width="18.875" style="127" customWidth="true"/>
    <col min="6911" max="6911" width="37.375" style="127" customWidth="true"/>
    <col min="6912" max="6912" width="17.25" style="127" customWidth="true"/>
    <col min="6913" max="7164" width="9" style="127"/>
    <col min="7165" max="7165" width="40.75" style="127" customWidth="true"/>
    <col min="7166" max="7166" width="18.875" style="127" customWidth="true"/>
    <col min="7167" max="7167" width="37.375" style="127" customWidth="true"/>
    <col min="7168" max="7168" width="17.25" style="127" customWidth="true"/>
    <col min="7169" max="7420" width="9" style="127"/>
    <col min="7421" max="7421" width="40.75" style="127" customWidth="true"/>
    <col min="7422" max="7422" width="18.875" style="127" customWidth="true"/>
    <col min="7423" max="7423" width="37.375" style="127" customWidth="true"/>
    <col min="7424" max="7424" width="17.25" style="127" customWidth="true"/>
    <col min="7425" max="7676" width="9" style="127"/>
    <col min="7677" max="7677" width="40.75" style="127" customWidth="true"/>
    <col min="7678" max="7678" width="18.875" style="127" customWidth="true"/>
    <col min="7679" max="7679" width="37.375" style="127" customWidth="true"/>
    <col min="7680" max="7680" width="17.25" style="127" customWidth="true"/>
    <col min="7681" max="7932" width="9" style="127"/>
    <col min="7933" max="7933" width="40.75" style="127" customWidth="true"/>
    <col min="7934" max="7934" width="18.875" style="127" customWidth="true"/>
    <col min="7935" max="7935" width="37.375" style="127" customWidth="true"/>
    <col min="7936" max="7936" width="17.25" style="127" customWidth="true"/>
    <col min="7937" max="8188" width="9" style="127"/>
    <col min="8189" max="8189" width="40.75" style="127" customWidth="true"/>
    <col min="8190" max="8190" width="18.875" style="127" customWidth="true"/>
    <col min="8191" max="8191" width="37.375" style="127" customWidth="true"/>
    <col min="8192" max="8192" width="17.25" style="127" customWidth="true"/>
    <col min="8193" max="8444" width="9" style="127"/>
    <col min="8445" max="8445" width="40.75" style="127" customWidth="true"/>
    <col min="8446" max="8446" width="18.875" style="127" customWidth="true"/>
    <col min="8447" max="8447" width="37.375" style="127" customWidth="true"/>
    <col min="8448" max="8448" width="17.25" style="127" customWidth="true"/>
    <col min="8449" max="8700" width="9" style="127"/>
    <col min="8701" max="8701" width="40.75" style="127" customWidth="true"/>
    <col min="8702" max="8702" width="18.875" style="127" customWidth="true"/>
    <col min="8703" max="8703" width="37.375" style="127" customWidth="true"/>
    <col min="8704" max="8704" width="17.25" style="127" customWidth="true"/>
    <col min="8705" max="8956" width="9" style="127"/>
    <col min="8957" max="8957" width="40.75" style="127" customWidth="true"/>
    <col min="8958" max="8958" width="18.875" style="127" customWidth="true"/>
    <col min="8959" max="8959" width="37.375" style="127" customWidth="true"/>
    <col min="8960" max="8960" width="17.25" style="127" customWidth="true"/>
    <col min="8961" max="9212" width="9" style="127"/>
    <col min="9213" max="9213" width="40.75" style="127" customWidth="true"/>
    <col min="9214" max="9214" width="18.875" style="127" customWidth="true"/>
    <col min="9215" max="9215" width="37.375" style="127" customWidth="true"/>
    <col min="9216" max="9216" width="17.25" style="127" customWidth="true"/>
    <col min="9217" max="9468" width="9" style="127"/>
    <col min="9469" max="9469" width="40.75" style="127" customWidth="true"/>
    <col min="9470" max="9470" width="18.875" style="127" customWidth="true"/>
    <col min="9471" max="9471" width="37.375" style="127" customWidth="true"/>
    <col min="9472" max="9472" width="17.25" style="127" customWidth="true"/>
    <col min="9473" max="9724" width="9" style="127"/>
    <col min="9725" max="9725" width="40.75" style="127" customWidth="true"/>
    <col min="9726" max="9726" width="18.875" style="127" customWidth="true"/>
    <col min="9727" max="9727" width="37.375" style="127" customWidth="true"/>
    <col min="9728" max="9728" width="17.25" style="127" customWidth="true"/>
    <col min="9729" max="9980" width="9" style="127"/>
    <col min="9981" max="9981" width="40.75" style="127" customWidth="true"/>
    <col min="9982" max="9982" width="18.875" style="127" customWidth="true"/>
    <col min="9983" max="9983" width="37.375" style="127" customWidth="true"/>
    <col min="9984" max="9984" width="17.25" style="127" customWidth="true"/>
    <col min="9985" max="10236" width="9" style="127"/>
    <col min="10237" max="10237" width="40.75" style="127" customWidth="true"/>
    <col min="10238" max="10238" width="18.875" style="127" customWidth="true"/>
    <col min="10239" max="10239" width="37.375" style="127" customWidth="true"/>
    <col min="10240" max="10240" width="17.25" style="127" customWidth="true"/>
    <col min="10241" max="10492" width="9" style="127"/>
    <col min="10493" max="10493" width="40.75" style="127" customWidth="true"/>
    <col min="10494" max="10494" width="18.875" style="127" customWidth="true"/>
    <col min="10495" max="10495" width="37.375" style="127" customWidth="true"/>
    <col min="10496" max="10496" width="17.25" style="127" customWidth="true"/>
    <col min="10497" max="10748" width="9" style="127"/>
    <col min="10749" max="10749" width="40.75" style="127" customWidth="true"/>
    <col min="10750" max="10750" width="18.875" style="127" customWidth="true"/>
    <col min="10751" max="10751" width="37.375" style="127" customWidth="true"/>
    <col min="10752" max="10752" width="17.25" style="127" customWidth="true"/>
    <col min="10753" max="11004" width="9" style="127"/>
    <col min="11005" max="11005" width="40.75" style="127" customWidth="true"/>
    <col min="11006" max="11006" width="18.875" style="127" customWidth="true"/>
    <col min="11007" max="11007" width="37.375" style="127" customWidth="true"/>
    <col min="11008" max="11008" width="17.25" style="127" customWidth="true"/>
    <col min="11009" max="11260" width="9" style="127"/>
    <col min="11261" max="11261" width="40.75" style="127" customWidth="true"/>
    <col min="11262" max="11262" width="18.875" style="127" customWidth="true"/>
    <col min="11263" max="11263" width="37.375" style="127" customWidth="true"/>
    <col min="11264" max="11264" width="17.25" style="127" customWidth="true"/>
    <col min="11265" max="11516" width="9" style="127"/>
    <col min="11517" max="11517" width="40.75" style="127" customWidth="true"/>
    <col min="11518" max="11518" width="18.875" style="127" customWidth="true"/>
    <col min="11519" max="11519" width="37.375" style="127" customWidth="true"/>
    <col min="11520" max="11520" width="17.25" style="127" customWidth="true"/>
    <col min="11521" max="11772" width="9" style="127"/>
    <col min="11773" max="11773" width="40.75" style="127" customWidth="true"/>
    <col min="11774" max="11774" width="18.875" style="127" customWidth="true"/>
    <col min="11775" max="11775" width="37.375" style="127" customWidth="true"/>
    <col min="11776" max="11776" width="17.25" style="127" customWidth="true"/>
    <col min="11777" max="12028" width="9" style="127"/>
    <col min="12029" max="12029" width="40.75" style="127" customWidth="true"/>
    <col min="12030" max="12030" width="18.875" style="127" customWidth="true"/>
    <col min="12031" max="12031" width="37.375" style="127" customWidth="true"/>
    <col min="12032" max="12032" width="17.25" style="127" customWidth="true"/>
    <col min="12033" max="12284" width="9" style="127"/>
    <col min="12285" max="12285" width="40.75" style="127" customWidth="true"/>
    <col min="12286" max="12286" width="18.875" style="127" customWidth="true"/>
    <col min="12287" max="12287" width="37.375" style="127" customWidth="true"/>
    <col min="12288" max="12288" width="17.25" style="127" customWidth="true"/>
    <col min="12289" max="12540" width="9" style="127"/>
    <col min="12541" max="12541" width="40.75" style="127" customWidth="true"/>
    <col min="12542" max="12542" width="18.875" style="127" customWidth="true"/>
    <col min="12543" max="12543" width="37.375" style="127" customWidth="true"/>
    <col min="12544" max="12544" width="17.25" style="127" customWidth="true"/>
    <col min="12545" max="12796" width="9" style="127"/>
    <col min="12797" max="12797" width="40.75" style="127" customWidth="true"/>
    <col min="12798" max="12798" width="18.875" style="127" customWidth="true"/>
    <col min="12799" max="12799" width="37.375" style="127" customWidth="true"/>
    <col min="12800" max="12800" width="17.25" style="127" customWidth="true"/>
    <col min="12801" max="13052" width="9" style="127"/>
    <col min="13053" max="13053" width="40.75" style="127" customWidth="true"/>
    <col min="13054" max="13054" width="18.875" style="127" customWidth="true"/>
    <col min="13055" max="13055" width="37.375" style="127" customWidth="true"/>
    <col min="13056" max="13056" width="17.25" style="127" customWidth="true"/>
    <col min="13057" max="13308" width="9" style="127"/>
    <col min="13309" max="13309" width="40.75" style="127" customWidth="true"/>
    <col min="13310" max="13310" width="18.875" style="127" customWidth="true"/>
    <col min="13311" max="13311" width="37.375" style="127" customWidth="true"/>
    <col min="13312" max="13312" width="17.25" style="127" customWidth="true"/>
    <col min="13313" max="13564" width="9" style="127"/>
    <col min="13565" max="13565" width="40.75" style="127" customWidth="true"/>
    <col min="13566" max="13566" width="18.875" style="127" customWidth="true"/>
    <col min="13567" max="13567" width="37.375" style="127" customWidth="true"/>
    <col min="13568" max="13568" width="17.25" style="127" customWidth="true"/>
    <col min="13569" max="13820" width="9" style="127"/>
    <col min="13821" max="13821" width="40.75" style="127" customWidth="true"/>
    <col min="13822" max="13822" width="18.875" style="127" customWidth="true"/>
    <col min="13823" max="13823" width="37.375" style="127" customWidth="true"/>
    <col min="13824" max="13824" width="17.25" style="127" customWidth="true"/>
    <col min="13825" max="14076" width="9" style="127"/>
    <col min="14077" max="14077" width="40.75" style="127" customWidth="true"/>
    <col min="14078" max="14078" width="18.875" style="127" customWidth="true"/>
    <col min="14079" max="14079" width="37.375" style="127" customWidth="true"/>
    <col min="14080" max="14080" width="17.25" style="127" customWidth="true"/>
    <col min="14081" max="14332" width="9" style="127"/>
    <col min="14333" max="14333" width="40.75" style="127" customWidth="true"/>
    <col min="14334" max="14334" width="18.875" style="127" customWidth="true"/>
    <col min="14335" max="14335" width="37.375" style="127" customWidth="true"/>
    <col min="14336" max="14336" width="17.25" style="127" customWidth="true"/>
    <col min="14337" max="14588" width="9" style="127"/>
    <col min="14589" max="14589" width="40.75" style="127" customWidth="true"/>
    <col min="14590" max="14590" width="18.875" style="127" customWidth="true"/>
    <col min="14591" max="14591" width="37.375" style="127" customWidth="true"/>
    <col min="14592" max="14592" width="17.25" style="127" customWidth="true"/>
    <col min="14593" max="14844" width="9" style="127"/>
    <col min="14845" max="14845" width="40.75" style="127" customWidth="true"/>
    <col min="14846" max="14846" width="18.875" style="127" customWidth="true"/>
    <col min="14847" max="14847" width="37.375" style="127" customWidth="true"/>
    <col min="14848" max="14848" width="17.25" style="127" customWidth="true"/>
    <col min="14849" max="15100" width="9" style="127"/>
    <col min="15101" max="15101" width="40.75" style="127" customWidth="true"/>
    <col min="15102" max="15102" width="18.875" style="127" customWidth="true"/>
    <col min="15103" max="15103" width="37.375" style="127" customWidth="true"/>
    <col min="15104" max="15104" width="17.25" style="127" customWidth="true"/>
    <col min="15105" max="15356" width="9" style="127"/>
    <col min="15357" max="15357" width="40.75" style="127" customWidth="true"/>
    <col min="15358" max="15358" width="18.875" style="127" customWidth="true"/>
    <col min="15359" max="15359" width="37.375" style="127" customWidth="true"/>
    <col min="15360" max="15360" width="17.25" style="127" customWidth="true"/>
    <col min="15361" max="15612" width="9" style="127"/>
    <col min="15613" max="15613" width="40.75" style="127" customWidth="true"/>
    <col min="15614" max="15614" width="18.875" style="127" customWidth="true"/>
    <col min="15615" max="15615" width="37.375" style="127" customWidth="true"/>
    <col min="15616" max="15616" width="17.25" style="127" customWidth="true"/>
    <col min="15617" max="15868" width="9" style="127"/>
    <col min="15869" max="15869" width="40.75" style="127" customWidth="true"/>
    <col min="15870" max="15870" width="18.875" style="127" customWidth="true"/>
    <col min="15871" max="15871" width="37.375" style="127" customWidth="true"/>
    <col min="15872" max="15872" width="17.25" style="127" customWidth="true"/>
    <col min="15873" max="16124" width="9" style="127"/>
    <col min="16125" max="16125" width="40.75" style="127" customWidth="true"/>
    <col min="16126" max="16126" width="18.875" style="127" customWidth="true"/>
    <col min="16127" max="16127" width="37.375" style="127" customWidth="true"/>
    <col min="16128" max="16128" width="17.25" style="127" customWidth="true"/>
    <col min="16129" max="16384" width="9" style="127"/>
  </cols>
  <sheetData>
    <row r="1" ht="24.75" customHeight="true" spans="1:4">
      <c r="A1" s="228" t="s">
        <v>1315</v>
      </c>
      <c r="B1" s="228"/>
      <c r="C1" s="228"/>
      <c r="D1" s="228"/>
    </row>
    <row r="2" ht="19.5" customHeight="true" spans="1:4">
      <c r="A2" s="229" t="s">
        <v>1</v>
      </c>
      <c r="B2" s="229"/>
      <c r="C2" s="229"/>
      <c r="D2" s="229"/>
    </row>
    <row r="3" ht="19.5" customHeight="true" spans="1:4">
      <c r="A3" s="179" t="s">
        <v>57</v>
      </c>
      <c r="B3" s="230" t="s">
        <v>58</v>
      </c>
      <c r="C3" s="179" t="s">
        <v>57</v>
      </c>
      <c r="D3" s="230" t="s">
        <v>58</v>
      </c>
    </row>
    <row r="4" ht="19.5" customHeight="true" spans="1:4">
      <c r="A4" s="133" t="s">
        <v>1199</v>
      </c>
      <c r="B4" s="217">
        <v>297248</v>
      </c>
      <c r="C4" s="133" t="s">
        <v>1200</v>
      </c>
      <c r="D4" s="217">
        <v>639012</v>
      </c>
    </row>
    <row r="5" ht="19.5" customHeight="true" spans="1:4">
      <c r="A5" s="133" t="s">
        <v>1201</v>
      </c>
      <c r="B5" s="217">
        <f>B6+B7+B8</f>
        <v>524143</v>
      </c>
      <c r="C5" s="231" t="s">
        <v>1202</v>
      </c>
      <c r="D5" s="217">
        <f>D6+D7+D8</f>
        <v>279182</v>
      </c>
    </row>
    <row r="6" ht="19.5" customHeight="true" spans="1:4">
      <c r="A6" s="131" t="s">
        <v>36</v>
      </c>
      <c r="B6" s="232">
        <v>29646</v>
      </c>
      <c r="C6" s="233" t="s">
        <v>1108</v>
      </c>
      <c r="D6" s="232">
        <v>12739</v>
      </c>
    </row>
    <row r="7" ht="19.5" customHeight="true" spans="1:4">
      <c r="A7" s="131" t="s">
        <v>1203</v>
      </c>
      <c r="B7" s="232">
        <v>412434</v>
      </c>
      <c r="C7" s="233" t="s">
        <v>1204</v>
      </c>
      <c r="D7" s="232">
        <v>209997</v>
      </c>
    </row>
    <row r="8" ht="19.5" customHeight="true" spans="1:4">
      <c r="A8" s="131" t="s">
        <v>47</v>
      </c>
      <c r="B8" s="232">
        <v>82063</v>
      </c>
      <c r="C8" s="233" t="s">
        <v>1205</v>
      </c>
      <c r="D8" s="232">
        <v>56446</v>
      </c>
    </row>
    <row r="9" ht="19.5" customHeight="true" spans="1:4">
      <c r="A9" s="133" t="s">
        <v>1206</v>
      </c>
      <c r="B9" s="217">
        <f>SUM(B10:B13)</f>
        <v>39607</v>
      </c>
      <c r="C9" s="231" t="s">
        <v>1120</v>
      </c>
      <c r="D9" s="217">
        <f>D10+D11+D12+D13</f>
        <v>82413</v>
      </c>
    </row>
    <row r="10" ht="19.5" customHeight="true" spans="1:4">
      <c r="A10" s="131" t="s">
        <v>1207</v>
      </c>
      <c r="B10" s="232">
        <v>0</v>
      </c>
      <c r="C10" s="233" t="s">
        <v>1208</v>
      </c>
      <c r="D10" s="232"/>
    </row>
    <row r="11" ht="19.5" customHeight="true" spans="1:4">
      <c r="A11" s="131" t="s">
        <v>1209</v>
      </c>
      <c r="B11" s="232">
        <v>0</v>
      </c>
      <c r="C11" s="233" t="s">
        <v>1210</v>
      </c>
      <c r="D11" s="232"/>
    </row>
    <row r="12" ht="19.5" customHeight="true" spans="1:4">
      <c r="A12" s="131" t="s">
        <v>1211</v>
      </c>
      <c r="B12" s="232">
        <v>0</v>
      </c>
      <c r="C12" s="233" t="s">
        <v>1212</v>
      </c>
      <c r="D12" s="232"/>
    </row>
    <row r="13" ht="19.5" customHeight="true" spans="1:4">
      <c r="A13" s="131" t="s">
        <v>1213</v>
      </c>
      <c r="B13" s="232">
        <v>39607</v>
      </c>
      <c r="C13" s="233" t="s">
        <v>1214</v>
      </c>
      <c r="D13" s="232">
        <v>82413</v>
      </c>
    </row>
    <row r="14" ht="19.5" customHeight="true" spans="1:4">
      <c r="A14" s="133" t="s">
        <v>1215</v>
      </c>
      <c r="B14" s="234">
        <v>41164</v>
      </c>
      <c r="C14" s="233"/>
      <c r="D14" s="235"/>
    </row>
    <row r="15" ht="19.5" customHeight="true" spans="1:4">
      <c r="A15" s="161" t="s">
        <v>1216</v>
      </c>
      <c r="B15" s="217">
        <v>127700</v>
      </c>
      <c r="C15" s="236" t="s">
        <v>1122</v>
      </c>
      <c r="D15" s="232"/>
    </row>
    <row r="16" ht="19.5" customHeight="true" spans="1:4">
      <c r="A16" s="133" t="s">
        <v>1217</v>
      </c>
      <c r="B16" s="234">
        <f>B17</f>
        <v>0</v>
      </c>
      <c r="C16" s="231" t="s">
        <v>1218</v>
      </c>
      <c r="D16" s="217">
        <f>D17</f>
        <v>101036</v>
      </c>
    </row>
    <row r="17" ht="19.5" customHeight="true" spans="1:4">
      <c r="A17" s="161" t="s">
        <v>1219</v>
      </c>
      <c r="B17" s="217">
        <f>B18</f>
        <v>0</v>
      </c>
      <c r="C17" s="237" t="s">
        <v>1220</v>
      </c>
      <c r="D17" s="238">
        <f>SUM(D18:D21)</f>
        <v>101036</v>
      </c>
    </row>
    <row r="18" ht="19.5" customHeight="true" spans="1:4">
      <c r="A18" s="133" t="s">
        <v>1221</v>
      </c>
      <c r="B18" s="238">
        <f>SUM(B19:B22)</f>
        <v>0</v>
      </c>
      <c r="C18" s="233" t="s">
        <v>1316</v>
      </c>
      <c r="D18" s="232">
        <v>9850</v>
      </c>
    </row>
    <row r="19" ht="19.5" customHeight="true" spans="1:4">
      <c r="A19" s="131" t="s">
        <v>1222</v>
      </c>
      <c r="B19" s="232"/>
      <c r="C19" s="233" t="s">
        <v>1317</v>
      </c>
      <c r="D19" s="232">
        <v>4966</v>
      </c>
    </row>
    <row r="20" ht="19.5" customHeight="true" spans="1:4">
      <c r="A20" s="131" t="s">
        <v>1223</v>
      </c>
      <c r="B20" s="232"/>
      <c r="C20" s="233" t="s">
        <v>1318</v>
      </c>
      <c r="D20" s="232">
        <v>86220</v>
      </c>
    </row>
    <row r="21" ht="19.5" customHeight="true" spans="1:4">
      <c r="A21" s="131" t="s">
        <v>1224</v>
      </c>
      <c r="B21" s="232">
        <v>0</v>
      </c>
      <c r="C21" s="233" t="s">
        <v>1319</v>
      </c>
      <c r="D21" s="232"/>
    </row>
    <row r="22" ht="19.5" customHeight="true" spans="1:4">
      <c r="A22" s="131" t="s">
        <v>1225</v>
      </c>
      <c r="B22" s="232">
        <v>0</v>
      </c>
      <c r="C22" s="233"/>
      <c r="D22" s="232"/>
    </row>
    <row r="23" ht="19.5" customHeight="true" spans="1:4">
      <c r="A23" s="133" t="s">
        <v>1226</v>
      </c>
      <c r="B23" s="217">
        <f>B24</f>
        <v>200513</v>
      </c>
      <c r="C23" s="231" t="s">
        <v>1227</v>
      </c>
      <c r="D23" s="238">
        <f>SUM(D24:D27)</f>
        <v>107714</v>
      </c>
    </row>
    <row r="24" ht="19.5" customHeight="true" spans="1:4">
      <c r="A24" s="133" t="s">
        <v>1228</v>
      </c>
      <c r="B24" s="235">
        <f>B25+B26</f>
        <v>200513</v>
      </c>
      <c r="C24" s="239" t="s">
        <v>1229</v>
      </c>
      <c r="D24" s="232">
        <v>7900</v>
      </c>
    </row>
    <row r="25" ht="19.5" customHeight="true" spans="1:4">
      <c r="A25" s="163" t="s">
        <v>1230</v>
      </c>
      <c r="B25" s="232">
        <v>14479</v>
      </c>
      <c r="C25" s="240" t="s">
        <v>1320</v>
      </c>
      <c r="D25" s="241">
        <v>99814</v>
      </c>
    </row>
    <row r="26" ht="19.5" customHeight="true" spans="1:4">
      <c r="A26" s="172" t="s">
        <v>1321</v>
      </c>
      <c r="B26" s="232">
        <v>186034</v>
      </c>
      <c r="C26" s="233" t="s">
        <v>1233</v>
      </c>
      <c r="D26" s="232">
        <v>0</v>
      </c>
    </row>
    <row r="27" ht="19.5" customHeight="true" spans="1:4">
      <c r="A27" s="131" t="s">
        <v>1322</v>
      </c>
      <c r="B27" s="232"/>
      <c r="C27" s="233" t="s">
        <v>1235</v>
      </c>
      <c r="D27" s="232">
        <v>0</v>
      </c>
    </row>
    <row r="28" ht="19.5" customHeight="true" spans="1:4">
      <c r="A28" s="131" t="s">
        <v>1236</v>
      </c>
      <c r="B28" s="232">
        <v>0</v>
      </c>
      <c r="C28" s="233"/>
      <c r="D28" s="217"/>
    </row>
    <row r="29" ht="19.5" customHeight="true" spans="1:4">
      <c r="A29" s="133" t="s">
        <v>1237</v>
      </c>
      <c r="B29" s="232">
        <v>0</v>
      </c>
      <c r="C29" s="231" t="s">
        <v>1238</v>
      </c>
      <c r="D29" s="232"/>
    </row>
    <row r="30" ht="19.5" customHeight="true" spans="1:4">
      <c r="A30" s="133" t="s">
        <v>1239</v>
      </c>
      <c r="B30" s="232">
        <v>0</v>
      </c>
      <c r="C30" s="231" t="s">
        <v>1240</v>
      </c>
      <c r="D30" s="232">
        <v>0</v>
      </c>
    </row>
    <row r="31" ht="19.5" customHeight="true" spans="1:4">
      <c r="A31" s="133" t="s">
        <v>1241</v>
      </c>
      <c r="B31" s="232">
        <v>0</v>
      </c>
      <c r="C31" s="231" t="s">
        <v>1242</v>
      </c>
      <c r="D31" s="232">
        <v>0</v>
      </c>
    </row>
    <row r="32" ht="19.5" customHeight="true" spans="1:4">
      <c r="A32" s="133" t="s">
        <v>1243</v>
      </c>
      <c r="B32" s="217">
        <v>740</v>
      </c>
      <c r="C32" s="242" t="s">
        <v>1121</v>
      </c>
      <c r="D32" s="234">
        <v>248</v>
      </c>
    </row>
    <row r="33" ht="19.5" customHeight="true" spans="1:4">
      <c r="A33" s="133" t="s">
        <v>1244</v>
      </c>
      <c r="B33" s="232">
        <f>SUM(B34:B36)</f>
        <v>0</v>
      </c>
      <c r="C33" s="242" t="s">
        <v>1098</v>
      </c>
      <c r="D33" s="217">
        <f>D34+D35+D36</f>
        <v>3148</v>
      </c>
    </row>
    <row r="34" ht="19.5" customHeight="true" spans="1:4">
      <c r="A34" s="131" t="s">
        <v>1245</v>
      </c>
      <c r="B34" s="232">
        <v>0</v>
      </c>
      <c r="C34" s="243" t="s">
        <v>1246</v>
      </c>
      <c r="D34" s="241">
        <v>0</v>
      </c>
    </row>
    <row r="35" ht="19.5" customHeight="true" spans="1:4">
      <c r="A35" s="131" t="s">
        <v>1247</v>
      </c>
      <c r="B35" s="235">
        <v>0</v>
      </c>
      <c r="C35" s="243" t="s">
        <v>1248</v>
      </c>
      <c r="D35" s="241">
        <v>3148</v>
      </c>
    </row>
    <row r="36" ht="19.5" customHeight="true" spans="1:4">
      <c r="A36" s="131" t="s">
        <v>1249</v>
      </c>
      <c r="B36" s="232">
        <v>0</v>
      </c>
      <c r="C36" s="243" t="s">
        <v>1250</v>
      </c>
      <c r="D36" s="241">
        <v>0</v>
      </c>
    </row>
    <row r="37" ht="19.5" customHeight="true" spans="1:4">
      <c r="A37" s="133" t="s">
        <v>1251</v>
      </c>
      <c r="B37" s="241">
        <v>0</v>
      </c>
      <c r="C37" s="242" t="s">
        <v>1252</v>
      </c>
      <c r="D37" s="241">
        <v>0</v>
      </c>
    </row>
    <row r="38" ht="19.5" customHeight="true" spans="1:4">
      <c r="A38" s="133" t="s">
        <v>1253</v>
      </c>
      <c r="B38" s="232">
        <v>0</v>
      </c>
      <c r="C38" s="242" t="s">
        <v>1254</v>
      </c>
      <c r="D38" s="241">
        <v>0</v>
      </c>
    </row>
    <row r="39" ht="19.5" customHeight="true" spans="1:4">
      <c r="A39" s="161"/>
      <c r="B39" s="232"/>
      <c r="C39" s="231" t="s">
        <v>1255</v>
      </c>
      <c r="D39" s="241">
        <v>0</v>
      </c>
    </row>
    <row r="40" ht="19.5" customHeight="true" spans="1:4">
      <c r="A40" s="161"/>
      <c r="B40" s="232"/>
      <c r="C40" s="231" t="s">
        <v>1256</v>
      </c>
      <c r="D40" s="217">
        <f>B43-D4-D5-D9-D15-D16-D23-D29-D30-D31-D32-D33-D37-D38-D39</f>
        <v>18362</v>
      </c>
    </row>
    <row r="41" ht="19.5" customHeight="true" spans="1:4">
      <c r="A41" s="161"/>
      <c r="B41" s="232"/>
      <c r="C41" s="231" t="s">
        <v>1257</v>
      </c>
      <c r="D41" s="232">
        <v>18362</v>
      </c>
    </row>
    <row r="42" ht="19.5" customHeight="true" spans="1:4">
      <c r="A42" s="161"/>
      <c r="B42" s="232"/>
      <c r="C42" s="231" t="s">
        <v>1258</v>
      </c>
      <c r="D42" s="235"/>
    </row>
    <row r="43" ht="19.5" customHeight="true" spans="1:4">
      <c r="A43" s="244" t="s">
        <v>1259</v>
      </c>
      <c r="B43" s="232">
        <f>SUM(B4:B5,B9,B14:B15,B16,B23,B29:B33,B37:B38)</f>
        <v>1231115</v>
      </c>
      <c r="C43" s="245" t="s">
        <v>1260</v>
      </c>
      <c r="D43" s="232">
        <f>SUM(D4:D5,D9,D15,D16,D23,D29:D33,D37:D40)</f>
        <v>1231115</v>
      </c>
    </row>
  </sheetData>
  <mergeCells count="2">
    <mergeCell ref="A1:D1"/>
    <mergeCell ref="A2:D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43.全市一般公共预算收入</vt:lpstr>
      <vt:lpstr>44.全市一般公共预算支出表</vt:lpstr>
      <vt:lpstr>45.全市一般公共预算政府预算经济分类支出</vt:lpstr>
      <vt:lpstr>46.全市一般公共预算政府预算经济分类（基本）支出</vt:lpstr>
      <vt:lpstr>47.全市一般公共预算收支平衡表</vt:lpstr>
      <vt:lpstr>48.省对攀枝花税返和转移支付补助执行表</vt:lpstr>
      <vt:lpstr>49.市本级一般公共预算收入</vt:lpstr>
      <vt:lpstr>50.市本级一般公共预算支出</vt:lpstr>
      <vt:lpstr>51.市本级一般公共预算收支平衡表</vt:lpstr>
      <vt:lpstr>52.市本级一般公共预算政府经济分类支出</vt:lpstr>
      <vt:lpstr>53.市本级一般公共预算政府经济分类（基本）支出</vt:lpstr>
      <vt:lpstr>54.市对区补助表</vt:lpstr>
      <vt:lpstr>55.全市政府性基金收入表</vt:lpstr>
      <vt:lpstr>56.全市政府性基金支出表</vt:lpstr>
      <vt:lpstr>57.全市政府性基金收支平衡表</vt:lpstr>
      <vt:lpstr>58.省对攀枝花市基金补助</vt:lpstr>
      <vt:lpstr>59.市本级基金收入</vt:lpstr>
      <vt:lpstr>60.市本级基金支出</vt:lpstr>
      <vt:lpstr>61.市本级基金收支平衡表</vt:lpstr>
      <vt:lpstr>62.市对区基金补助</vt:lpstr>
      <vt:lpstr>63.全市国有资本经营收入</vt:lpstr>
      <vt:lpstr>64.全市国有资本经营支出</vt:lpstr>
      <vt:lpstr>65.全市国有资本经营预算</vt:lpstr>
      <vt:lpstr>66.市本级国有资本经营收入</vt:lpstr>
      <vt:lpstr>67.市本级国有资本经营支出</vt:lpstr>
      <vt:lpstr>68.市本级国有资本经营预算</vt:lpstr>
      <vt:lpstr>69.全市及市本级社保基金收入</vt:lpstr>
      <vt:lpstr>70.全市及市本级社保基金支出</vt:lpstr>
      <vt:lpstr>71.全市及市本级社保基金收支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2006-09-17T00:00:00Z</dcterms:created>
  <cp:lastPrinted>2021-01-06T14:58:00Z</cp:lastPrinted>
  <dcterms:modified xsi:type="dcterms:W3CDTF">2022-07-18T22:10:36Z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KSOReadingLayout">
    <vt:bool>true</vt:bool>
  </property>
</Properties>
</file>